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9.xml" ContentType="application/vnd.openxmlformats-officedocument.drawingml.chartshapes+xml"/>
  <Override PartName="/xl/charts/chart1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124"/>
  <workbookPr codeName="ThisWorkbook"/>
  <bookViews>
    <workbookView xWindow="360" yWindow="460" windowWidth="25020" windowHeight="15520" tabRatio="805" activeTab="1"/>
  </bookViews>
  <sheets>
    <sheet name="INTRO" sheetId="14" r:id="rId1"/>
    <sheet name="Graphique global" sheetId="12" r:id="rId2"/>
    <sheet name="Graphique piliers" sheetId="11" r:id="rId3"/>
    <sheet name="C" sheetId="2" r:id="rId4"/>
    <sheet name="A" sheetId="1" r:id="rId5"/>
    <sheet name=" M-O-C" sheetId="3" r:id="rId6"/>
    <sheet name="E" sheetId="4" r:id="rId7"/>
    <sheet name="L" sheetId="5" r:id="rId8"/>
    <sheet name="I" sheetId="6" r:id="rId9"/>
    <sheet name="Note globale CAMELI" sheetId="7" r:id="rId10"/>
    <sheet name="CAMELI synthétique" sheetId="8" r:id="rId11"/>
    <sheet name="Analyse par pilier" sheetId="10" r:id="rId12"/>
    <sheet name="Liste des sigles" sheetId="13" r:id="rId13"/>
  </sheets>
  <definedNames>
    <definedName name="_Toc319930800" localSheetId="8">I!$C$18</definedName>
    <definedName name="_Toc319930801" localSheetId="8">I!$C$31</definedName>
    <definedName name="_xlnm.Print_Area" localSheetId="5">' M-O-C'!$A$1:$G$26</definedName>
    <definedName name="_xlnm.Print_Area" localSheetId="4">A!$A$2:$G$20</definedName>
    <definedName name="_xlnm.Print_Area" localSheetId="6">E!$A$1:$H$12</definedName>
    <definedName name="_xlnm.Print_Area" localSheetId="2">'Graphique piliers'!$A$1:$O$110</definedName>
    <definedName name="_xlnm.Print_Area" localSheetId="8">I!$B$1:$K$15</definedName>
    <definedName name="_xlnm.Print_Area" localSheetId="7">L!$A$1:$I$16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66" i="10" l="1"/>
  <c r="B54" i="10"/>
  <c r="B42" i="10"/>
  <c r="B30" i="10"/>
  <c r="B18" i="10"/>
  <c r="B6" i="10"/>
  <c r="D2" i="10"/>
  <c r="D10" i="8"/>
  <c r="D9" i="8"/>
  <c r="C9" i="8"/>
  <c r="D8" i="8"/>
  <c r="B8" i="8"/>
  <c r="A8" i="8"/>
  <c r="D7" i="8"/>
  <c r="B7" i="8"/>
  <c r="A7" i="8"/>
  <c r="D6" i="8"/>
  <c r="B6" i="8"/>
  <c r="A6" i="8"/>
  <c r="D5" i="8"/>
  <c r="B5" i="8"/>
  <c r="A5" i="8"/>
  <c r="D4" i="8"/>
  <c r="B4" i="8"/>
  <c r="A4" i="8"/>
  <c r="D3" i="8"/>
  <c r="B3" i="8"/>
  <c r="A3" i="8"/>
  <c r="H83" i="7"/>
  <c r="H82" i="7"/>
  <c r="G82" i="7"/>
  <c r="H81" i="7"/>
  <c r="G81" i="7"/>
  <c r="F81" i="7"/>
  <c r="E81" i="7"/>
  <c r="D81" i="7"/>
  <c r="E80" i="7"/>
  <c r="D80" i="7"/>
  <c r="C80" i="7"/>
  <c r="B80" i="7"/>
  <c r="A80" i="7"/>
  <c r="E79" i="7"/>
  <c r="D79" i="7"/>
  <c r="C79" i="7"/>
  <c r="B79" i="7"/>
  <c r="A79" i="7"/>
  <c r="E78" i="7"/>
  <c r="D78" i="7"/>
  <c r="C78" i="7"/>
  <c r="B78" i="7"/>
  <c r="A78" i="7"/>
  <c r="B77" i="7"/>
  <c r="E76" i="7"/>
  <c r="D76" i="7"/>
  <c r="C76" i="7"/>
  <c r="B76" i="7"/>
  <c r="A76" i="7"/>
  <c r="E75" i="7"/>
  <c r="D75" i="7"/>
  <c r="C75" i="7"/>
  <c r="B75" i="7"/>
  <c r="A75" i="7"/>
  <c r="E74" i="7"/>
  <c r="D74" i="7"/>
  <c r="C74" i="7"/>
  <c r="B74" i="7"/>
  <c r="A74" i="7"/>
  <c r="E73" i="7"/>
  <c r="D73" i="7"/>
  <c r="C73" i="7"/>
  <c r="B73" i="7"/>
  <c r="A73" i="7"/>
  <c r="E72" i="7"/>
  <c r="D72" i="7"/>
  <c r="C72" i="7"/>
  <c r="B72" i="7"/>
  <c r="A72" i="7"/>
  <c r="E71" i="7"/>
  <c r="D71" i="7"/>
  <c r="C71" i="7"/>
  <c r="B71" i="7"/>
  <c r="A71" i="7"/>
  <c r="B70" i="7"/>
  <c r="B69" i="7"/>
  <c r="H68" i="7"/>
  <c r="G68" i="7"/>
  <c r="F68" i="7"/>
  <c r="E68" i="7"/>
  <c r="D68" i="7"/>
  <c r="E67" i="7"/>
  <c r="D67" i="7"/>
  <c r="C67" i="7"/>
  <c r="B67" i="7"/>
  <c r="A67" i="7"/>
  <c r="E66" i="7"/>
  <c r="D66" i="7"/>
  <c r="C66" i="7"/>
  <c r="B66" i="7"/>
  <c r="A66" i="7"/>
  <c r="E65" i="7"/>
  <c r="D65" i="7"/>
  <c r="C65" i="7"/>
  <c r="B65" i="7"/>
  <c r="A65" i="7"/>
  <c r="E64" i="7"/>
  <c r="D64" i="7"/>
  <c r="C64" i="7"/>
  <c r="B64" i="7"/>
  <c r="A64" i="7"/>
  <c r="E63" i="7"/>
  <c r="D63" i="7"/>
  <c r="C63" i="7"/>
  <c r="B63" i="7"/>
  <c r="A63" i="7"/>
  <c r="E62" i="7"/>
  <c r="D62" i="7"/>
  <c r="C62" i="7"/>
  <c r="B62" i="7"/>
  <c r="A62" i="7"/>
  <c r="B61" i="7"/>
  <c r="H60" i="7"/>
  <c r="G60" i="7"/>
  <c r="F60" i="7"/>
  <c r="E60" i="7"/>
  <c r="D60" i="7"/>
  <c r="E59" i="7"/>
  <c r="D59" i="7"/>
  <c r="C59" i="7"/>
  <c r="B59" i="7"/>
  <c r="A59" i="7"/>
  <c r="E58" i="7"/>
  <c r="D58" i="7"/>
  <c r="C58" i="7"/>
  <c r="B58" i="7"/>
  <c r="A58" i="7"/>
  <c r="E57" i="7"/>
  <c r="D57" i="7"/>
  <c r="C57" i="7"/>
  <c r="B57" i="7"/>
  <c r="A57" i="7"/>
  <c r="E56" i="7"/>
  <c r="D56" i="7"/>
  <c r="C56" i="7"/>
  <c r="B56" i="7"/>
  <c r="A56" i="7"/>
  <c r="E55" i="7"/>
  <c r="D55" i="7"/>
  <c r="C55" i="7"/>
  <c r="B55" i="7"/>
  <c r="A55" i="7"/>
  <c r="B54" i="7"/>
  <c r="H53" i="7"/>
  <c r="G53" i="7"/>
  <c r="F53" i="7"/>
  <c r="E53" i="7"/>
  <c r="D53" i="7"/>
  <c r="E52" i="7"/>
  <c r="D52" i="7"/>
  <c r="C52" i="7"/>
  <c r="B52" i="7"/>
  <c r="A52" i="7"/>
  <c r="E51" i="7"/>
  <c r="D51" i="7"/>
  <c r="C51" i="7"/>
  <c r="B51" i="7"/>
  <c r="A51" i="7"/>
  <c r="E50" i="7"/>
  <c r="D50" i="7"/>
  <c r="C50" i="7"/>
  <c r="B50" i="7"/>
  <c r="A50" i="7"/>
  <c r="E49" i="7"/>
  <c r="D49" i="7"/>
  <c r="C49" i="7"/>
  <c r="B49" i="7"/>
  <c r="A49" i="7"/>
  <c r="E48" i="7"/>
  <c r="D48" i="7"/>
  <c r="C48" i="7"/>
  <c r="B48" i="7"/>
  <c r="A48" i="7"/>
  <c r="B47" i="7"/>
  <c r="E46" i="7"/>
  <c r="D46" i="7"/>
  <c r="C46" i="7"/>
  <c r="B46" i="7"/>
  <c r="A46" i="7"/>
  <c r="E45" i="7"/>
  <c r="D45" i="7"/>
  <c r="C45" i="7"/>
  <c r="B45" i="7"/>
  <c r="A45" i="7"/>
  <c r="E44" i="7"/>
  <c r="D44" i="7"/>
  <c r="C44" i="7"/>
  <c r="B44" i="7"/>
  <c r="A44" i="7"/>
  <c r="E43" i="7"/>
  <c r="D43" i="7"/>
  <c r="C43" i="7"/>
  <c r="B43" i="7"/>
  <c r="A43" i="7"/>
  <c r="E42" i="7"/>
  <c r="D42" i="7"/>
  <c r="C42" i="7"/>
  <c r="B42" i="7"/>
  <c r="A42" i="7"/>
  <c r="E41" i="7"/>
  <c r="D41" i="7"/>
  <c r="C41" i="7"/>
  <c r="B41" i="7"/>
  <c r="A41" i="7"/>
  <c r="E40" i="7"/>
  <c r="D40" i="7"/>
  <c r="C40" i="7"/>
  <c r="B40" i="7"/>
  <c r="A40" i="7"/>
  <c r="B39" i="7"/>
  <c r="E38" i="7"/>
  <c r="D38" i="7"/>
  <c r="C38" i="7"/>
  <c r="B38" i="7"/>
  <c r="A38" i="7"/>
  <c r="E37" i="7"/>
  <c r="D37" i="7"/>
  <c r="C37" i="7"/>
  <c r="B37" i="7"/>
  <c r="A37" i="7"/>
  <c r="E36" i="7"/>
  <c r="D36" i="7"/>
  <c r="C36" i="7"/>
  <c r="B36" i="7"/>
  <c r="A36" i="7"/>
  <c r="E35" i="7"/>
  <c r="D35" i="7"/>
  <c r="C35" i="7"/>
  <c r="B35" i="7"/>
  <c r="A35" i="7"/>
  <c r="E34" i="7"/>
  <c r="D34" i="7"/>
  <c r="C34" i="7"/>
  <c r="B34" i="7"/>
  <c r="A34" i="7"/>
  <c r="E33" i="7"/>
  <c r="D33" i="7"/>
  <c r="C33" i="7"/>
  <c r="B33" i="7"/>
  <c r="A33" i="7"/>
  <c r="E32" i="7"/>
  <c r="D32" i="7"/>
  <c r="C32" i="7"/>
  <c r="B32" i="7"/>
  <c r="A32" i="7"/>
  <c r="E31" i="7"/>
  <c r="D31" i="7"/>
  <c r="C31" i="7"/>
  <c r="B31" i="7"/>
  <c r="A31" i="7"/>
  <c r="B30" i="7"/>
  <c r="B29" i="7"/>
  <c r="H28" i="7"/>
  <c r="G28" i="7"/>
  <c r="F28" i="7"/>
  <c r="E28" i="7"/>
  <c r="D28" i="7"/>
  <c r="E27" i="7"/>
  <c r="D27" i="7"/>
  <c r="C27" i="7"/>
  <c r="B27" i="7"/>
  <c r="A27" i="7"/>
  <c r="E26" i="7"/>
  <c r="D26" i="7"/>
  <c r="C26" i="7"/>
  <c r="B26" i="7"/>
  <c r="A26" i="7"/>
  <c r="B25" i="7"/>
  <c r="E24" i="7"/>
  <c r="D24" i="7"/>
  <c r="C24" i="7"/>
  <c r="B24" i="7"/>
  <c r="A24" i="7"/>
  <c r="B23" i="7"/>
  <c r="E22" i="7"/>
  <c r="D22" i="7"/>
  <c r="C22" i="7"/>
  <c r="B22" i="7"/>
  <c r="A22" i="7"/>
  <c r="E21" i="7"/>
  <c r="D21" i="7"/>
  <c r="C21" i="7"/>
  <c r="B21" i="7"/>
  <c r="A21" i="7"/>
  <c r="E20" i="7"/>
  <c r="D20" i="7"/>
  <c r="C20" i="7"/>
  <c r="B20" i="7"/>
  <c r="A20" i="7"/>
  <c r="E19" i="7"/>
  <c r="D19" i="7"/>
  <c r="C19" i="7"/>
  <c r="B19" i="7"/>
  <c r="A19" i="7"/>
  <c r="E18" i="7"/>
  <c r="D18" i="7"/>
  <c r="C18" i="7"/>
  <c r="B18" i="7"/>
  <c r="A18" i="7"/>
  <c r="E17" i="7"/>
  <c r="D17" i="7"/>
  <c r="C17" i="7"/>
  <c r="B17" i="7"/>
  <c r="A17" i="7"/>
  <c r="E16" i="7"/>
  <c r="D16" i="7"/>
  <c r="C16" i="7"/>
  <c r="B16" i="7"/>
  <c r="A16" i="7"/>
  <c r="E15" i="7"/>
  <c r="D15" i="7"/>
  <c r="C15" i="7"/>
  <c r="B15" i="7"/>
  <c r="A15" i="7"/>
  <c r="E14" i="7"/>
  <c r="D14" i="7"/>
  <c r="C14" i="7"/>
  <c r="B14" i="7"/>
  <c r="A14" i="7"/>
  <c r="E13" i="7"/>
  <c r="D13" i="7"/>
  <c r="C13" i="7"/>
  <c r="B13" i="7"/>
  <c r="A13" i="7"/>
  <c r="E12" i="7"/>
  <c r="D12" i="7"/>
  <c r="C12" i="7"/>
  <c r="B12" i="7"/>
  <c r="A12" i="7"/>
  <c r="B11" i="7"/>
  <c r="B10" i="7"/>
  <c r="H9" i="7"/>
  <c r="G9" i="7"/>
  <c r="F9" i="7"/>
  <c r="E9" i="7"/>
  <c r="D9" i="7"/>
  <c r="E8" i="7"/>
  <c r="D8" i="7"/>
  <c r="C8" i="7"/>
  <c r="B8" i="7"/>
  <c r="A8" i="7"/>
  <c r="E7" i="7"/>
  <c r="D7" i="7"/>
  <c r="C7" i="7"/>
  <c r="B7" i="7"/>
  <c r="A7" i="7"/>
  <c r="E6" i="7"/>
  <c r="D6" i="7"/>
  <c r="C6" i="7"/>
  <c r="B6" i="7"/>
  <c r="A6" i="7"/>
  <c r="E5" i="7"/>
  <c r="D5" i="7"/>
  <c r="C5" i="7"/>
  <c r="B5" i="7"/>
  <c r="A5" i="7"/>
  <c r="E4" i="7"/>
  <c r="D4" i="7"/>
  <c r="C4" i="7"/>
  <c r="B4" i="7"/>
  <c r="A4" i="7"/>
  <c r="B3" i="7"/>
  <c r="F1" i="7"/>
  <c r="C1" i="7"/>
  <c r="G14" i="6"/>
  <c r="G13" i="6"/>
  <c r="F13" i="6"/>
  <c r="G12" i="6"/>
  <c r="G11" i="6"/>
  <c r="G10" i="6"/>
  <c r="G9" i="6"/>
  <c r="G8" i="6"/>
  <c r="G7" i="6"/>
  <c r="G6" i="6"/>
  <c r="G5" i="6"/>
  <c r="G4" i="6"/>
  <c r="F11" i="5"/>
  <c r="F10" i="5"/>
  <c r="E10" i="5"/>
  <c r="F9" i="5"/>
  <c r="F8" i="5"/>
  <c r="F7" i="5"/>
  <c r="F6" i="5"/>
  <c r="F5" i="5"/>
  <c r="F4" i="5"/>
  <c r="F11" i="4"/>
  <c r="F10" i="4"/>
  <c r="E10" i="4"/>
  <c r="F9" i="4"/>
  <c r="F8" i="4"/>
  <c r="F7" i="4"/>
  <c r="F6" i="4"/>
  <c r="F5" i="4"/>
  <c r="G24" i="3"/>
  <c r="G23" i="3"/>
  <c r="F23" i="3"/>
  <c r="G22" i="3"/>
  <c r="G21" i="3"/>
  <c r="G20" i="3"/>
  <c r="G19" i="3"/>
  <c r="G18" i="3"/>
  <c r="G17" i="3"/>
  <c r="G16" i="3"/>
  <c r="G15" i="3"/>
  <c r="G14" i="3"/>
  <c r="G13" i="3"/>
  <c r="G12" i="3"/>
  <c r="G11" i="3"/>
  <c r="G10" i="3"/>
  <c r="G9" i="3"/>
  <c r="G8" i="3"/>
  <c r="G7" i="3"/>
  <c r="G6" i="3"/>
  <c r="G5" i="3"/>
  <c r="G4" i="3"/>
  <c r="G3" i="3"/>
  <c r="F19" i="1"/>
  <c r="G18" i="1"/>
  <c r="F18" i="1"/>
  <c r="G17" i="1"/>
  <c r="G16" i="1"/>
  <c r="G15" i="1"/>
  <c r="G14" i="1"/>
  <c r="G13" i="1"/>
  <c r="G12" i="1"/>
  <c r="G11" i="1"/>
  <c r="G10" i="1"/>
  <c r="G9" i="1"/>
  <c r="G8" i="1"/>
  <c r="G7" i="1"/>
  <c r="G6" i="1"/>
  <c r="G5" i="1"/>
  <c r="G4" i="1"/>
  <c r="F10" i="2"/>
  <c r="F9" i="2"/>
  <c r="E9" i="2"/>
  <c r="F8" i="2"/>
  <c r="F7" i="2"/>
  <c r="F6" i="2"/>
  <c r="F5" i="2"/>
  <c r="F4" i="2"/>
  <c r="C159" i="11"/>
  <c r="C158" i="11"/>
  <c r="C157" i="11"/>
  <c r="C156" i="11"/>
  <c r="C155" i="11"/>
  <c r="C154" i="11"/>
  <c r="D151" i="11"/>
  <c r="B151" i="11"/>
  <c r="D150" i="11"/>
  <c r="D149" i="11"/>
  <c r="D148" i="11"/>
  <c r="E147" i="11"/>
  <c r="D147" i="11"/>
  <c r="D146" i="11"/>
  <c r="E145" i="11"/>
  <c r="D145" i="11"/>
  <c r="H143" i="11"/>
  <c r="G143" i="11"/>
  <c r="F143" i="11"/>
  <c r="E143" i="11"/>
  <c r="D143" i="11"/>
  <c r="C143" i="11"/>
  <c r="B143" i="11"/>
  <c r="H141" i="11"/>
  <c r="G141" i="11"/>
  <c r="F141" i="11"/>
  <c r="E141" i="11"/>
  <c r="D141" i="11"/>
  <c r="C141" i="11"/>
  <c r="B141" i="11"/>
  <c r="L93" i="11"/>
  <c r="K93" i="11"/>
  <c r="L77" i="11"/>
  <c r="K77" i="11"/>
  <c r="L63" i="11"/>
  <c r="K63" i="11"/>
  <c r="L38" i="11"/>
  <c r="K38" i="11"/>
  <c r="L23" i="11"/>
  <c r="K23" i="11"/>
  <c r="L8" i="11"/>
  <c r="K8" i="11"/>
  <c r="B92" i="12"/>
  <c r="B81" i="12"/>
  <c r="C66" i="12"/>
  <c r="B66" i="12"/>
  <c r="D23" i="12"/>
  <c r="C23" i="12"/>
  <c r="B23" i="12"/>
  <c r="C22" i="12"/>
  <c r="B22" i="12"/>
  <c r="C21" i="12"/>
  <c r="B21" i="12"/>
  <c r="D20" i="12"/>
  <c r="C20" i="12"/>
  <c r="B20" i="12"/>
  <c r="C19" i="12"/>
  <c r="B19" i="12"/>
  <c r="C18" i="12"/>
  <c r="B18" i="12"/>
  <c r="D17" i="12"/>
  <c r="C17" i="12"/>
  <c r="B17" i="12"/>
  <c r="C16" i="12"/>
  <c r="B16" i="12"/>
  <c r="C15" i="12"/>
  <c r="B15" i="12"/>
  <c r="C14" i="12"/>
  <c r="B14" i="12"/>
  <c r="C13" i="12"/>
  <c r="B13" i="12"/>
  <c r="C12" i="12"/>
  <c r="B12" i="12"/>
  <c r="C11" i="12"/>
  <c r="B11" i="12"/>
  <c r="D10" i="12"/>
  <c r="C10" i="12"/>
  <c r="B10" i="12"/>
  <c r="C9" i="12"/>
  <c r="B9" i="12"/>
  <c r="C8" i="12"/>
  <c r="B8" i="12"/>
</calcChain>
</file>

<file path=xl/sharedStrings.xml><?xml version="1.0" encoding="utf-8"?>
<sst xmlns="http://schemas.openxmlformats.org/spreadsheetml/2006/main" count="611" uniqueCount="304">
  <si>
    <t>Note (de 1 à 5)</t>
  </si>
  <si>
    <t>Coefficient de pondération</t>
  </si>
  <si>
    <t>Total</t>
  </si>
  <si>
    <t>Moyenne (pondérée)</t>
  </si>
  <si>
    <t>Information</t>
  </si>
  <si>
    <t>Note</t>
  </si>
  <si>
    <t>Pondération</t>
  </si>
  <si>
    <t>Total global</t>
  </si>
  <si>
    <t>Note globale pondérée</t>
  </si>
  <si>
    <t>1 à 5</t>
  </si>
  <si>
    <t>CAMELI synthétique</t>
  </si>
  <si>
    <t>Note synthétique pondérée</t>
  </si>
  <si>
    <t>Pondération CAMELI</t>
  </si>
  <si>
    <t>NOTE PONDEREE CAMELI (de 1 à 5)</t>
  </si>
  <si>
    <t>Total de la note</t>
  </si>
  <si>
    <t>excellent</t>
  </si>
  <si>
    <t>bon</t>
  </si>
  <si>
    <t>défaillant</t>
  </si>
  <si>
    <t>risque grave</t>
  </si>
  <si>
    <t>insuffisant</t>
  </si>
  <si>
    <t>Signification</t>
  </si>
  <si>
    <t>Totaux intermédiaires (ALM)</t>
  </si>
  <si>
    <t>Totaux intermédiaires (Information)</t>
  </si>
  <si>
    <t>Totaux intermédiaires (Asset Quality)</t>
  </si>
  <si>
    <t>Totaux intermédiaires (capital Adequacy)</t>
  </si>
  <si>
    <t>Totaux intermédiaires (Management)</t>
  </si>
  <si>
    <t>Totaux intermédiaires (Earnings)</t>
  </si>
  <si>
    <t>Pondé-ration</t>
  </si>
  <si>
    <t>B</t>
  </si>
  <si>
    <t>C</t>
  </si>
  <si>
    <t>D</t>
  </si>
  <si>
    <t>A</t>
  </si>
  <si>
    <t>B+</t>
  </si>
  <si>
    <t>B-</t>
  </si>
  <si>
    <t>A+</t>
  </si>
  <si>
    <t>A-</t>
  </si>
  <si>
    <t>de 1 à 1,25[</t>
  </si>
  <si>
    <t>de [1,25 à 1,5[</t>
  </si>
  <si>
    <t>de [1,5 à 1,75[</t>
  </si>
  <si>
    <t>de [1,75 à 2[</t>
  </si>
  <si>
    <t>de [2 à 2,25[</t>
  </si>
  <si>
    <t>de [2,25 à 2,75[</t>
  </si>
  <si>
    <t>E</t>
  </si>
  <si>
    <t>de [2,75 à 3,50[</t>
  </si>
  <si>
    <t>de [3,50 à 4,25[</t>
  </si>
  <si>
    <t>[de 4,25 à 5]</t>
  </si>
  <si>
    <t>Conséquences pour le superviseur</t>
  </si>
  <si>
    <t>Rappel de la notation globale</t>
  </si>
  <si>
    <t>CAPITALISATION : note et conséquences</t>
  </si>
  <si>
    <t>ACTIFS : note et conséquences</t>
  </si>
  <si>
    <t>EQUILIBRE FINANCIERS (EARNINGS) : note et conséquences</t>
  </si>
  <si>
    <t>LIQUIDITES (ALM) : note et conséquences</t>
  </si>
  <si>
    <t>CAPITALISATION</t>
  </si>
  <si>
    <t>EQUILIBRE FINANCIER (earnings / revenus)</t>
  </si>
  <si>
    <t>Management &amp; organisation, contrôle</t>
  </si>
  <si>
    <t>DE ... À ...</t>
  </si>
  <si>
    <t>de [1 à 1,25[</t>
  </si>
  <si>
    <t>INFORMATION : note et conséquences</t>
  </si>
  <si>
    <t>MANAGEMENT &amp; ORGANISATION : note et conséquences</t>
  </si>
  <si>
    <t>pointer</t>
  </si>
  <si>
    <t>Value</t>
  </si>
  <si>
    <t>Needle size</t>
  </si>
  <si>
    <t>End</t>
  </si>
  <si>
    <t>blank area</t>
  </si>
  <si>
    <t>Critère</t>
  </si>
  <si>
    <t>Capitalisation</t>
  </si>
  <si>
    <t>Actifs</t>
  </si>
  <si>
    <t>Earnings revenus</t>
  </si>
  <si>
    <t>Liquidités - ALM</t>
  </si>
  <si>
    <t>Max</t>
  </si>
  <si>
    <t>Management &amp; organisation</t>
  </si>
  <si>
    <t>A01</t>
  </si>
  <si>
    <t>A02</t>
  </si>
  <si>
    <t>A03</t>
  </si>
  <si>
    <t>A04</t>
  </si>
  <si>
    <t>A05</t>
  </si>
  <si>
    <t>A06</t>
  </si>
  <si>
    <t>A07</t>
  </si>
  <si>
    <t>A08</t>
  </si>
  <si>
    <t>Note Maximum</t>
  </si>
  <si>
    <t>A09</t>
  </si>
  <si>
    <t>A10</t>
  </si>
  <si>
    <t>Sous-pilier 1 Portefeuille de crédit</t>
  </si>
  <si>
    <t>Sous-pilier 3   Autres actifs</t>
  </si>
  <si>
    <t>M01</t>
  </si>
  <si>
    <t>M02</t>
  </si>
  <si>
    <t>M04</t>
  </si>
  <si>
    <t>M05</t>
  </si>
  <si>
    <t>M07</t>
  </si>
  <si>
    <t>M09</t>
  </si>
  <si>
    <t>M10</t>
  </si>
  <si>
    <t>M12</t>
  </si>
  <si>
    <t>E01</t>
  </si>
  <si>
    <t>E02</t>
  </si>
  <si>
    <t>E03</t>
  </si>
  <si>
    <t>E04</t>
  </si>
  <si>
    <t>Note maximum</t>
  </si>
  <si>
    <t>L01</t>
  </si>
  <si>
    <t>L02</t>
  </si>
  <si>
    <t>L03</t>
  </si>
  <si>
    <t>L04</t>
  </si>
  <si>
    <t>L05</t>
  </si>
  <si>
    <t>I01</t>
  </si>
  <si>
    <t>I02</t>
  </si>
  <si>
    <t>I03</t>
  </si>
  <si>
    <t>I04</t>
  </si>
  <si>
    <t>I05</t>
  </si>
  <si>
    <t>I06</t>
  </si>
  <si>
    <t>I07</t>
  </si>
  <si>
    <t>C01</t>
  </si>
  <si>
    <t>C02</t>
  </si>
  <si>
    <t>C03</t>
  </si>
  <si>
    <t>M</t>
  </si>
  <si>
    <t>L</t>
  </si>
  <si>
    <t>I</t>
  </si>
  <si>
    <t>CAMELI</t>
  </si>
  <si>
    <t>Données speedomètre</t>
  </si>
  <si>
    <t>Sous-pilier 2   Trésorerie</t>
  </si>
  <si>
    <t>Radar global</t>
  </si>
  <si>
    <t>Sous-pilier</t>
  </si>
  <si>
    <t>Liquidités</t>
  </si>
  <si>
    <t>Item</t>
  </si>
  <si>
    <t>I08</t>
  </si>
  <si>
    <t>Sous-pilier 1 : SIG</t>
  </si>
  <si>
    <t>F</t>
  </si>
  <si>
    <t>A11</t>
  </si>
  <si>
    <t>Tendance globale et/ou par piliers sur 2 ou 3 années écoulées (Positive / Stable / Négative)</t>
  </si>
  <si>
    <t>L06</t>
  </si>
  <si>
    <t>Sous-pilier 2 : Obligations déclaratives</t>
  </si>
  <si>
    <t>CAMELI développé (avec tous les points de contrôle en 1 seule page Excel)</t>
  </si>
  <si>
    <t>Note globale</t>
  </si>
  <si>
    <t>de [1 à 1,25[
A+</t>
  </si>
  <si>
    <t>de [1,25 à 1,5[
A</t>
  </si>
  <si>
    <t>de [1,5 à 1,75[
A-</t>
  </si>
  <si>
    <t>correct, mais...</t>
  </si>
  <si>
    <t>de [1,75 à 2[
B+</t>
  </si>
  <si>
    <t>de [2 à 2,25[
B</t>
  </si>
  <si>
    <t>de [2,25 à 2,75[
B-</t>
  </si>
  <si>
    <t>correct</t>
  </si>
  <si>
    <t>très bon</t>
  </si>
  <si>
    <t>&lt;=5</t>
  </si>
  <si>
    <t>de [2,75 à 3,50[
C</t>
  </si>
  <si>
    <t>de [3,50 à 4,25[
D</t>
  </si>
  <si>
    <t>[de 4,25 à 5]
E</t>
  </si>
  <si>
    <t>&lt;=1,249</t>
  </si>
  <si>
    <t>&lt;=1,499</t>
  </si>
  <si>
    <t>&lt;=1,749</t>
  </si>
  <si>
    <t>&lt;=1,999</t>
  </si>
  <si>
    <t>&lt;=2,249</t>
  </si>
  <si>
    <t>&lt;=2,749</t>
  </si>
  <si>
    <t>&lt;=3,499</t>
  </si>
  <si>
    <t>&lt;=4,249</t>
  </si>
  <si>
    <t>Si IMF affiliée, nom de la Faitière (ou "CONSOLIDÉ")</t>
  </si>
  <si>
    <r>
      <t>Numéro d'agrément (</t>
    </r>
    <r>
      <rPr>
        <b/>
        <i/>
        <sz val="11"/>
        <color theme="1"/>
        <rFont val="Arial"/>
        <family val="2"/>
      </rPr>
      <t>ou d'enregistrement si IMF en cours d'agrément)</t>
    </r>
  </si>
  <si>
    <t xml:space="preserve">Laurent Lhériau     </t>
  </si>
  <si>
    <t xml:space="preserve">Graphiques : </t>
  </si>
  <si>
    <t>Conception, paramétrage :</t>
  </si>
  <si>
    <t>I09</t>
  </si>
  <si>
    <t>Liste des sigles</t>
  </si>
  <si>
    <t>GRH</t>
  </si>
  <si>
    <t>Gestion des Ressources Humaines</t>
  </si>
  <si>
    <t>IMF</t>
  </si>
  <si>
    <t>Institution de Microfinance</t>
  </si>
  <si>
    <t>IMF-M</t>
  </si>
  <si>
    <t>Institution de Microfinance Mutualiste</t>
  </si>
  <si>
    <t>LBC-FT</t>
  </si>
  <si>
    <t>Lutte Contre le Blanchiment de Capitaux et le Financement du Terrorisme</t>
  </si>
  <si>
    <t>SIG</t>
  </si>
  <si>
    <t>Système d'Information et de Gestion</t>
  </si>
  <si>
    <t>SSI</t>
  </si>
  <si>
    <t>Si et seulement si</t>
  </si>
  <si>
    <t>AG</t>
  </si>
  <si>
    <t>Assemblée Générale</t>
  </si>
  <si>
    <t>AGR</t>
  </si>
  <si>
    <t>Activités Génératrices de Revenus</t>
  </si>
  <si>
    <t>AROA</t>
  </si>
  <si>
    <t>Rendement Ajusté de l'Actif (Adjusted Return On Assets)</t>
  </si>
  <si>
    <t>AROE</t>
  </si>
  <si>
    <t>Rendement Ajusté des capitaux propres (Adjusted Return on Equity)</t>
  </si>
  <si>
    <t>CA</t>
  </si>
  <si>
    <t>Conseil d'Administration</t>
  </si>
  <si>
    <t>CC</t>
  </si>
  <si>
    <t>Comité / Commission de Crédit</t>
  </si>
  <si>
    <t>CS</t>
  </si>
  <si>
    <t>Conseil de Surveillance (IMF mutualiste) ou Comité d'Audit (SA)</t>
  </si>
  <si>
    <t>IP</t>
  </si>
  <si>
    <t>Indicateur Prudentiel</t>
  </si>
  <si>
    <t>FPN</t>
  </si>
  <si>
    <t>Fonds Propres Nets ou "Fonds Propres Disponibles"</t>
  </si>
  <si>
    <t>FSS</t>
  </si>
  <si>
    <t>Fonds de Sécurité et de Soutien (ou de Solidarité) au sein d'un réseau de coopératives financières</t>
  </si>
  <si>
    <t>GAB</t>
  </si>
  <si>
    <t>Guichet Automatique Bancaire</t>
  </si>
  <si>
    <t>MLT</t>
  </si>
  <si>
    <t>Moyen et Long Terme</t>
  </si>
  <si>
    <t>PAR</t>
  </si>
  <si>
    <t>Portefeuille à Risque (à 30, 90 jours, ...)</t>
  </si>
  <si>
    <t>PME</t>
  </si>
  <si>
    <t>Petite et Moyenne Entreprise</t>
  </si>
  <si>
    <t>PV</t>
  </si>
  <si>
    <t>Procès-Verbal</t>
  </si>
  <si>
    <t>RC</t>
  </si>
  <si>
    <t>Risque de Change</t>
  </si>
  <si>
    <t>RT</t>
  </si>
  <si>
    <t>Risque de Taux</t>
  </si>
  <si>
    <t>SA</t>
  </si>
  <si>
    <t>Société Anonyme</t>
  </si>
  <si>
    <t>Σ</t>
  </si>
  <si>
    <t>Somme de ...</t>
  </si>
  <si>
    <t>E05</t>
  </si>
  <si>
    <t>Liquidités / gestion actif-passif</t>
  </si>
  <si>
    <t>C04</t>
  </si>
  <si>
    <t>Date actualisation partielle / dernière année complète de référence</t>
  </si>
  <si>
    <t>A12</t>
  </si>
  <si>
    <t>A13</t>
  </si>
  <si>
    <t>A14</t>
  </si>
  <si>
    <t>C05</t>
  </si>
  <si>
    <t>Sous-pilier 1 Gouvernance (/5)</t>
  </si>
  <si>
    <t>Sous-pilier 2 Organisation opérationnelle (/5)</t>
  </si>
  <si>
    <t>Sous-pilier 3 : 2ème niveau, 3ème niveau, application &amp; sanctions effectives (/5)</t>
  </si>
  <si>
    <t>M13</t>
  </si>
  <si>
    <t>M11</t>
  </si>
  <si>
    <t>M03</t>
  </si>
  <si>
    <t>M06</t>
  </si>
  <si>
    <t>M08</t>
  </si>
  <si>
    <t>M14</t>
  </si>
  <si>
    <t>M15</t>
  </si>
  <si>
    <t>M16</t>
  </si>
  <si>
    <t>M17</t>
  </si>
  <si>
    <t>M18</t>
  </si>
  <si>
    <t>M19</t>
  </si>
  <si>
    <t>M20</t>
  </si>
  <si>
    <t>Azimut Inclusive Finance &amp; Laurent Lhériau</t>
  </si>
  <si>
    <t>Ø</t>
  </si>
  <si>
    <r>
      <rPr>
        <b/>
        <sz val="11.5"/>
        <color theme="1"/>
        <rFont val="Arial"/>
        <family val="2"/>
      </rPr>
      <t>Ratio de solvabilité</t>
    </r>
    <r>
      <rPr>
        <sz val="11.5"/>
        <color theme="1"/>
        <rFont val="Arial"/>
        <family val="2"/>
      </rPr>
      <t xml:space="preserve"> (R = fonds propres nets / actif net pondéré </t>
    </r>
    <r>
      <rPr>
        <sz val="11.5"/>
        <color theme="1"/>
        <rFont val="Calibri"/>
        <family val="2"/>
      </rPr>
      <t>≥</t>
    </r>
    <r>
      <rPr>
        <sz val="11.5"/>
        <color theme="1"/>
        <rFont val="Arial"/>
        <family val="2"/>
      </rPr>
      <t xml:space="preserve"> 15 %)</t>
    </r>
  </si>
  <si>
    <t>Ratio de capitalisation simplifié (R = fonds propres de base / actif net NON pondéré ≥ 10 %)</t>
  </si>
  <si>
    <r>
      <rPr>
        <b/>
        <sz val="11.5"/>
        <color theme="1"/>
        <rFont val="Arial"/>
        <family val="2"/>
      </rPr>
      <t>Qualité de l'actionnariat et garantie de (re)capitalisation</t>
    </r>
    <r>
      <rPr>
        <sz val="11.5"/>
        <color theme="1"/>
        <rFont val="Arial"/>
        <family val="2"/>
      </rPr>
      <t xml:space="preserve"> par un actionnaire de référence (SA) ou le FSS (réseau)</t>
    </r>
  </si>
  <si>
    <r>
      <rPr>
        <b/>
        <sz val="11.5"/>
        <color theme="1"/>
        <rFont val="Arial"/>
        <family val="2"/>
      </rPr>
      <t xml:space="preserve">Risque de change (RC) </t>
    </r>
    <r>
      <rPr>
        <sz val="11.5"/>
        <color theme="1"/>
        <rFont val="Arial"/>
        <family val="2"/>
      </rPr>
      <t>sur les fonds propres (RC = position nette de change / fonds propres)</t>
    </r>
  </si>
  <si>
    <r>
      <rPr>
        <b/>
        <sz val="11.5"/>
        <color theme="1"/>
        <rFont val="Arial"/>
        <family val="2"/>
      </rPr>
      <t>Risque de taux (RT)</t>
    </r>
    <r>
      <rPr>
        <sz val="11.5"/>
        <color theme="1"/>
        <rFont val="Arial"/>
        <family val="2"/>
      </rPr>
      <t xml:space="preserve">  sur les fonds propres</t>
    </r>
  </si>
  <si>
    <t>PAR 30 (IP = créances en souffrance brut à 30 jours / portefeuille brut)</t>
  </si>
  <si>
    <t>PAR 90 (IP = créances en souffrance brut à 90 jours / portefeuille brut)</t>
  </si>
  <si>
    <t>Taux de pertes annuelles sur créances (portefeuille de crédit) (IP = pertes annuelles nettes des reprises / portefeuille brut)</t>
  </si>
  <si>
    <r>
      <t xml:space="preserve">Ratio de division des risques : R = risque max. / fonds propres </t>
    </r>
    <r>
      <rPr>
        <sz val="11.5"/>
        <color theme="1"/>
        <rFont val="Calibri"/>
        <family val="2"/>
      </rPr>
      <t>≤</t>
    </r>
    <r>
      <rPr>
        <sz val="11.5"/>
        <color theme="1"/>
        <rFont val="Arial"/>
        <family val="2"/>
      </rPr>
      <t xml:space="preserve"> 1 %</t>
    </r>
  </si>
  <si>
    <t>Crédit : qualité et respect des règles statutaires et procédurales d'attribution et de gestion des crédits, conformes aux standards législatifs et réglementaires (a procédure claire et respectée)</t>
  </si>
  <si>
    <t>Crédit : évaluation économique &amp; cycle adapté</t>
  </si>
  <si>
    <t>Crédit : garanties réelles &amp; personnelles adaptées</t>
  </si>
  <si>
    <t>Crédit : suivi post décaissement &amp; gestion des retards</t>
  </si>
  <si>
    <t>Limitation globale des risques (R = Σ risques / Σ ressources ≤ 200 %)</t>
  </si>
  <si>
    <t>Taux d'exposition (R = crédits en souffrance nets / FPN)</t>
  </si>
  <si>
    <r>
      <rPr>
        <b/>
        <sz val="11.5"/>
        <color theme="1"/>
        <rFont val="Arial"/>
        <family val="2"/>
      </rPr>
      <t xml:space="preserve">(centrale des risques) </t>
    </r>
    <r>
      <rPr>
        <sz val="11.5"/>
        <color theme="1"/>
        <rFont val="Arial"/>
        <family val="2"/>
      </rPr>
      <t>Taux de portefeuille de crédit croisé</t>
    </r>
  </si>
  <si>
    <t>Actifs : sécurisation physique de la trésorerie et des systèmes de paiement, existence d'assurances sur la trésorerie ou les fraudes aux paiements, coffre-fort, vidéosurveillance, gardiennage, ...</t>
  </si>
  <si>
    <r>
      <t xml:space="preserve">Actifs : Ratio de limitation des participations non financières (Rx = </t>
    </r>
    <r>
      <rPr>
        <sz val="11.5"/>
        <color theme="1"/>
        <rFont val="Verdana"/>
        <family val="2"/>
      </rPr>
      <t>Σ</t>
    </r>
    <r>
      <rPr>
        <sz val="11.5"/>
        <color theme="1"/>
        <rFont val="Arial"/>
        <family val="2"/>
      </rPr>
      <t xml:space="preserve"> titres de participation / fonds propres </t>
    </r>
    <r>
      <rPr>
        <sz val="11.5"/>
        <color theme="1"/>
        <rFont val="Calibri"/>
        <family val="2"/>
      </rPr>
      <t>≤</t>
    </r>
    <r>
      <rPr>
        <sz val="11.5"/>
        <color theme="1"/>
        <rFont val="Arial"/>
        <family val="2"/>
      </rPr>
      <t xml:space="preserve"> 25 %) </t>
    </r>
  </si>
  <si>
    <t>Ratio de diversification (Ry = Σ produits non bancaires / Total des produits ≤ 5 %)</t>
  </si>
  <si>
    <t>Assemblées Générales (tenue des réunions et votes)</t>
  </si>
  <si>
    <t>Fonctionnement des organes délibérants (tenue des réunions et votes)</t>
  </si>
  <si>
    <t>Compétences techniques des membres des organes délibérants</t>
  </si>
  <si>
    <t>Validation en AG des rémunérations, avantages en nature, frais, conventions réglementées avec les mandataires sociaux</t>
  </si>
  <si>
    <r>
      <t xml:space="preserve">ORGANE EXECUTIF </t>
    </r>
    <r>
      <rPr>
        <sz val="12"/>
        <color theme="1"/>
        <rFont val="Arial"/>
        <family val="2"/>
      </rPr>
      <t>(direction générale / gérance) doté du positionnement institutionnel et des pouvoirs appropriés</t>
    </r>
  </si>
  <si>
    <r>
      <rPr>
        <sz val="12"/>
        <color theme="1"/>
        <rFont val="Arial"/>
        <family val="2"/>
      </rPr>
      <t>Efficience de l'</t>
    </r>
    <r>
      <rPr>
        <b/>
        <sz val="12"/>
        <color theme="1"/>
        <rFont val="Arial"/>
        <family val="2"/>
      </rPr>
      <t xml:space="preserve">organe exécutif </t>
    </r>
    <r>
      <rPr>
        <sz val="12"/>
        <color theme="1"/>
        <rFont val="Arial"/>
        <family val="2"/>
      </rPr>
      <t xml:space="preserve">et du </t>
    </r>
    <r>
      <rPr>
        <b/>
        <sz val="12"/>
        <color theme="1"/>
        <rFont val="Arial"/>
        <family val="2"/>
      </rPr>
      <t>système de délégation interne</t>
    </r>
  </si>
  <si>
    <t>Ratio de limitation des opérations avec les mandataires sociaux, dirigeants et salariés (R = crédits aux dirigeants, personnels &amp; personnes liées / FPN ≤ 10 %)</t>
  </si>
  <si>
    <t>Opérations avec les mandataires sociaux, dirigeants et salariés (procédures &amp; normes qualitatives : conventions réglementées, déontologie)</t>
  </si>
  <si>
    <r>
      <rPr>
        <b/>
        <sz val="12"/>
        <color theme="1"/>
        <rFont val="Arial"/>
        <family val="2"/>
      </rPr>
      <t>Séparation des fonctions (GLOBAL) :</t>
    </r>
    <r>
      <rPr>
        <sz val="12"/>
        <color theme="1"/>
        <rFont val="Arial"/>
        <family val="2"/>
      </rPr>
      <t xml:space="preserve"> respect du principe de séparation entre les fonctions opérationnelles,  de support,  de gestion des risques, et  de contrôle (ce qui implique la prise en compte de ces missions par l'IMF, et leur séparation)</t>
    </r>
  </si>
  <si>
    <r>
      <t xml:space="preserve">TRESORERIE : </t>
    </r>
    <r>
      <rPr>
        <sz val="12"/>
        <color theme="1"/>
        <rFont val="Arial"/>
        <family val="2"/>
      </rPr>
      <t>Procédures de sécurisation de la trésorerie et respect du principe de séparation des fonctions à tous les niveaux opérationnels, notamment pour la séparation caisse / gestion du crédit et la bonne comptabilisation de la trésorerie</t>
    </r>
  </si>
  <si>
    <r>
      <rPr>
        <b/>
        <sz val="12"/>
        <color theme="1"/>
        <rFont val="Arial"/>
        <family val="2"/>
      </rPr>
      <t xml:space="preserve">FONCTION SUPPORT : </t>
    </r>
    <r>
      <rPr>
        <sz val="12"/>
        <color theme="1"/>
        <rFont val="Arial"/>
        <family val="2"/>
      </rPr>
      <t>respect du principe de séparation au sein des fonctions support, notamment entre les achats, les stocks, la décision de consommation ou d'affectation</t>
    </r>
  </si>
  <si>
    <r>
      <t>FONCTION SUPPORT</t>
    </r>
    <r>
      <rPr>
        <sz val="12"/>
        <color theme="1"/>
        <rFont val="Arial"/>
        <family val="2"/>
      </rPr>
      <t xml:space="preserve"> : soumis au contrôle de gestion (+ mesure des fraudes constatées en inspection)</t>
    </r>
  </si>
  <si>
    <t>Qualité et exhaustivité des procédures et du système de gestion du risque opérationnel</t>
  </si>
  <si>
    <r>
      <t xml:space="preserve">Gestion des ressources humaines :  </t>
    </r>
    <r>
      <rPr>
        <sz val="12"/>
        <color theme="1"/>
        <rFont val="Arial"/>
        <family val="2"/>
      </rPr>
      <t>existence d'une politique adaptée de gestion des ressources humaines</t>
    </r>
  </si>
  <si>
    <r>
      <t xml:space="preserve">Gestion des ressources humaines : </t>
    </r>
    <r>
      <rPr>
        <sz val="12"/>
        <color theme="1"/>
        <rFont val="Arial"/>
        <family val="2"/>
      </rPr>
      <t>effectifs et compétence du personnel</t>
    </r>
  </si>
  <si>
    <t>Fonctions de 2ème niveau : Conformité et Risques</t>
  </si>
  <si>
    <r>
      <t xml:space="preserve">Fonctions de 2ème niveau :  gestion et suivi du risque opérationnel : </t>
    </r>
    <r>
      <rPr>
        <sz val="12"/>
        <color theme="1"/>
        <rFont val="Arial"/>
        <family val="2"/>
      </rPr>
      <t>(A) Définition des principes de gestion du risque opérationnel et (B) Système de suivi du risque opérationnel</t>
    </r>
  </si>
  <si>
    <r>
      <t xml:space="preserve">Direction de l'AUDIT INTERNE en capacité de réaliser l'audit de l'ensemble de l'IMF </t>
    </r>
    <r>
      <rPr>
        <sz val="12"/>
        <color theme="1"/>
        <rFont val="Arial"/>
        <family val="2"/>
      </rPr>
      <t>(+ du réseau, pour les Faitières) : champ d'audit et rattachement</t>
    </r>
  </si>
  <si>
    <t>Capacité effective de l'institution à faire appliquer en interne les procédures et décisions, à sanctionner et corriger les déviances en interne, à mettre en œuvre les recommandations de l'audit interne, et à engager des poursuites financières et pénales</t>
  </si>
  <si>
    <t>Moyens et outils de l'AUDIT INTERNE</t>
  </si>
  <si>
    <t>Qualité du plan d'affaires et de la planification stratégique</t>
  </si>
  <si>
    <t>Qualité de la gestion budgétaire</t>
  </si>
  <si>
    <t>Coefficient d'Exploitation = (charges d'exploitation (opérationnel + provisions) / produit net bancaire (tous produits financiers - charges financières)</t>
  </si>
  <si>
    <t>Existence d'outils procéduraux, techniques (SIG) et analytiques (logiciels) de gestion Actif / Passif</t>
  </si>
  <si>
    <t>Ratio de liquidité à 3 mois (R = actif disponible / passif exigible ≥ x %)</t>
  </si>
  <si>
    <t>Ratio de liquidité immédiate (R = trésorerie / dépôts à vue ≥ x %)</t>
  </si>
  <si>
    <t>Transformation MLT (R = ressources MLT / actif MLT ≥ 100 %) (MLT &gt; 1 an)</t>
  </si>
  <si>
    <t xml:space="preserve">Qualité des réserves de liquidité
</t>
  </si>
  <si>
    <r>
      <rPr>
        <b/>
        <sz val="11.5"/>
        <color theme="1"/>
        <rFont val="Arial"/>
        <family val="2"/>
      </rPr>
      <t>Qualité de l'architecture informatique</t>
    </r>
    <r>
      <rPr>
        <sz val="11.5"/>
        <color theme="1"/>
        <rFont val="Arial"/>
        <family val="2"/>
      </rPr>
      <t xml:space="preserve"> (serveur central ou par agences, mode de communication agences / siège, etc, sécurités électriques, ...) et sécurité physique (double enregistrement en temps réel sur 2 sites séparés, sauvegardes quotidiennes sur site externe, ...)</t>
    </r>
  </si>
  <si>
    <r>
      <rPr>
        <b/>
        <sz val="11.5"/>
        <color theme="1"/>
        <rFont val="Arial"/>
        <family val="2"/>
      </rPr>
      <t>Capacités fonctionnelles du/des logiciels à exécuter l'ensemble des opérations</t>
    </r>
    <r>
      <rPr>
        <sz val="11.5"/>
        <color theme="1"/>
        <rFont val="Arial"/>
        <family val="2"/>
      </rPr>
      <t xml:space="preserve"> de banque réalisées par l'IMF et à tenir la comptabilité (enregistrement des opérations et édition d'états financiers), ou à défaut à fournir les "exports" automatiquement intégrables pour un logiciel comptable éditant automatiquement les états financiers</t>
    </r>
  </si>
  <si>
    <r>
      <rPr>
        <b/>
        <sz val="11.5"/>
        <color theme="1"/>
        <rFont val="Arial"/>
        <family val="2"/>
      </rPr>
      <t>Capacités fonctionnelles additionnelles, notamment à finalité LAB-FT</t>
    </r>
    <r>
      <rPr>
        <sz val="11.5"/>
        <color theme="1"/>
        <rFont val="Arial"/>
        <family val="2"/>
      </rPr>
      <t xml:space="preserve"> (système de surveillance des risques par typologie, filtrage des listes internationales, etc.) et comme outil de contrôle pour
- contrôle de gestion
-  la Conformité &amp; Gestion des Risques et
-  l'Audit Interne</t>
    </r>
  </si>
  <si>
    <r>
      <rPr>
        <b/>
        <sz val="11.5"/>
        <color theme="1"/>
        <rFont val="Arial"/>
        <family val="2"/>
      </rPr>
      <t xml:space="preserve">Ratios et reporting : </t>
    </r>
    <r>
      <rPr>
        <sz val="11.5"/>
        <color theme="1"/>
        <rFont val="Arial"/>
        <family val="2"/>
      </rPr>
      <t>capacités du SIG à calculer les ratios prudentiels et à éditer les obligations déclaratives périodiques requises par le superviseur</t>
    </r>
  </si>
  <si>
    <t>Capacité à interagir avec la centrale des risques</t>
  </si>
  <si>
    <t>Comptes certifiés et conformes aux normes de production et de transmission</t>
  </si>
  <si>
    <t>Fréquence et importance des erreurs comptables constatées par le superviseur</t>
  </si>
  <si>
    <t>Communication effective et qualité des obligations déclaratives périodiques</t>
  </si>
  <si>
    <t>NOTE GLOBALE</t>
  </si>
  <si>
    <r>
      <t>Activé (chiffre de pondération) ou désactivé (</t>
    </r>
    <r>
      <rPr>
        <b/>
        <sz val="11"/>
        <color theme="1"/>
        <rFont val="Calibri"/>
        <family val="2"/>
      </rPr>
      <t>0</t>
    </r>
    <r>
      <rPr>
        <b/>
        <sz val="11"/>
        <color theme="1"/>
        <rFont val="Arial"/>
        <family val="2"/>
      </rPr>
      <t>)</t>
    </r>
  </si>
  <si>
    <t xml:space="preserve">Nom de l'IMF
</t>
  </si>
  <si>
    <t xml:space="preserve">Dernière année complète de référence
</t>
  </si>
  <si>
    <t xml:space="preserve">Date de dernière actualisation
</t>
  </si>
  <si>
    <t xml:space="preserve">
03/08/2016</t>
  </si>
  <si>
    <r>
      <t xml:space="preserve">Activation réf. item ( ou </t>
    </r>
    <r>
      <rPr>
        <b/>
        <sz val="11"/>
        <color theme="1"/>
        <rFont val="Calibri"/>
        <family val="2"/>
      </rPr>
      <t>Ø</t>
    </r>
    <r>
      <rPr>
        <b/>
        <sz val="11"/>
        <color theme="1"/>
        <rFont val="Arial"/>
        <family val="2"/>
      </rPr>
      <t xml:space="preserve"> )</t>
    </r>
  </si>
  <si>
    <t>Si l'item est désactivé (Ø), la pondération doit être à zéro, et vice-versa.</t>
  </si>
  <si>
    <t>C01 + C02 = 4</t>
  </si>
  <si>
    <t>M07 + M08 = 1</t>
  </si>
  <si>
    <t>I07 + I08 + I09 = 6</t>
  </si>
  <si>
    <t>Autocontrôle</t>
  </si>
  <si>
    <t>Couverture des immobilisations (R = Immobilisations &amp; participations non financières / Fonds Propres Nets ≤ 50 %)</t>
  </si>
  <si>
    <t>L02 +L03 = 4</t>
  </si>
  <si>
    <r>
      <rPr>
        <b/>
        <sz val="11.5"/>
        <color theme="1"/>
        <rFont val="Arial"/>
        <family val="2"/>
      </rPr>
      <t>Sécurité informatique</t>
    </r>
    <r>
      <rPr>
        <sz val="11.5"/>
        <color theme="1"/>
        <rFont val="Arial"/>
        <family val="2"/>
      </rPr>
      <t xml:space="preserve"> (verrouillage du SIG, mots de passe, enregistrement historique des opérations par opérateur sans limitation de durée, piste d’audit,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</si>
</sst>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F800]dddd\,\ mmmm\ dd\,\ yyyy"/>
  </numFmts>
  <fonts count="41" x14ac:knownFonts="1">
    <font>
      <sz val="11"/>
      <color theme="1"/>
      <name val="Calibri"/>
      <family val="2"/>
      <scheme val="minor"/>
    </font>
    <font>
      <sz val="11.5"/>
      <color theme="1"/>
      <name val="Arial"/>
      <family val="2"/>
    </font>
    <font>
      <sz val="11.5"/>
      <name val="Arial"/>
      <family val="2"/>
    </font>
    <font>
      <sz val="14"/>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i/>
      <sz val="14"/>
      <color theme="1"/>
      <name val="Calibri"/>
      <family val="2"/>
      <scheme val="minor"/>
    </font>
    <font>
      <b/>
      <sz val="11.5"/>
      <color theme="1"/>
      <name val="Arial"/>
      <family val="2"/>
    </font>
    <font>
      <b/>
      <sz val="12"/>
      <color theme="1"/>
      <name val="Calibri"/>
      <family val="2"/>
      <scheme val="minor"/>
    </font>
    <font>
      <sz val="12"/>
      <color theme="1"/>
      <name val="Arial"/>
      <family val="2"/>
    </font>
    <font>
      <sz val="11.5"/>
      <color theme="1"/>
      <name val="Calibri"/>
      <family val="2"/>
    </font>
    <font>
      <sz val="11.5"/>
      <color theme="1"/>
      <name val="Verdana"/>
      <family val="2"/>
    </font>
    <font>
      <sz val="11"/>
      <color theme="1"/>
      <name val="Arial"/>
      <family val="2"/>
    </font>
    <font>
      <i/>
      <sz val="13"/>
      <color theme="1"/>
      <name val="Calibri"/>
      <family val="2"/>
      <scheme val="minor"/>
    </font>
    <font>
      <b/>
      <sz val="11.5"/>
      <color theme="1"/>
      <name val="Arial"/>
      <family val="2"/>
    </font>
    <font>
      <sz val="11.5"/>
      <color theme="1"/>
      <name val="Arial"/>
      <family val="2"/>
    </font>
    <font>
      <sz val="12"/>
      <color theme="1"/>
      <name val="Arial"/>
      <family val="2"/>
    </font>
    <font>
      <sz val="12"/>
      <name val="Arial"/>
      <family val="2"/>
    </font>
    <font>
      <b/>
      <sz val="18"/>
      <name val="Calibri"/>
      <family val="2"/>
      <scheme val="minor"/>
    </font>
    <font>
      <b/>
      <sz val="18"/>
      <color theme="1"/>
      <name val="Calibri"/>
      <family val="2"/>
      <scheme val="minor"/>
    </font>
    <font>
      <b/>
      <sz val="12"/>
      <color theme="1"/>
      <name val="Arial"/>
      <family val="2"/>
    </font>
    <font>
      <b/>
      <sz val="11"/>
      <color theme="1"/>
      <name val="Arial"/>
      <family val="2"/>
    </font>
    <font>
      <b/>
      <i/>
      <sz val="11"/>
      <color theme="1"/>
      <name val="Arial"/>
      <family val="2"/>
    </font>
    <font>
      <sz val="12"/>
      <color theme="1"/>
      <name val="Arial"/>
      <family val="2"/>
    </font>
    <font>
      <strike/>
      <sz val="11.5"/>
      <color theme="1"/>
      <name val="Arial"/>
      <family val="2"/>
    </font>
    <font>
      <sz val="7"/>
      <color theme="1"/>
      <name val="Arial"/>
      <family val="2"/>
    </font>
    <font>
      <sz val="12"/>
      <color theme="1"/>
      <name val="Arial"/>
      <family val="2"/>
    </font>
    <font>
      <sz val="12"/>
      <color rgb="FFFF0000"/>
      <name val="Arial"/>
      <family val="2"/>
    </font>
    <font>
      <sz val="11.5"/>
      <color rgb="FFFF0000"/>
      <name val="Arial"/>
      <family val="2"/>
    </font>
    <font>
      <sz val="11.5"/>
      <color theme="1"/>
      <name val="Arial"/>
      <family val="2"/>
    </font>
    <font>
      <sz val="12"/>
      <color theme="1"/>
      <name val="Arial"/>
      <family val="2"/>
    </font>
    <font>
      <sz val="12"/>
      <color theme="1"/>
      <name val="Cambria"/>
      <family val="1"/>
    </font>
    <font>
      <sz val="11"/>
      <color theme="1"/>
      <name val="Calibri"/>
      <family val="2"/>
    </font>
    <font>
      <b/>
      <sz val="48"/>
      <color theme="1"/>
      <name val="Calibri"/>
      <family val="2"/>
      <scheme val="minor"/>
    </font>
    <font>
      <sz val="4"/>
      <color theme="1"/>
      <name val="Calibri"/>
      <family val="2"/>
      <scheme val="minor"/>
    </font>
    <font>
      <b/>
      <sz val="11"/>
      <color theme="1"/>
      <name val="Calibri"/>
      <family val="2"/>
    </font>
    <font>
      <b/>
      <sz val="10"/>
      <color theme="1"/>
      <name val="Arial"/>
      <family val="2"/>
    </font>
    <font>
      <b/>
      <i/>
      <sz val="10"/>
      <color theme="1"/>
      <name val="Arial"/>
      <family val="2"/>
    </font>
    <font>
      <sz val="10"/>
      <color theme="1"/>
      <name val="Calibri"/>
      <family val="2"/>
      <scheme val="minor"/>
    </font>
  </fonts>
  <fills count="23">
    <fill>
      <patternFill patternType="none"/>
    </fill>
    <fill>
      <patternFill patternType="gray125"/>
    </fill>
    <fill>
      <patternFill patternType="solid">
        <fgColor rgb="FF000000"/>
        <bgColor indexed="64"/>
      </patternFill>
    </fill>
    <fill>
      <patternFill patternType="solid">
        <fgColor theme="9" tint="0.39997558519241921"/>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rgb="FFFFFF66"/>
        <bgColor indexed="64"/>
      </patternFill>
    </fill>
    <fill>
      <patternFill patternType="solid">
        <fgColor theme="2" tint="-0.249977111117893"/>
        <bgColor indexed="64"/>
      </patternFill>
    </fill>
    <fill>
      <patternFill patternType="gray0625"/>
    </fill>
    <fill>
      <patternFill patternType="darkGray"/>
    </fill>
    <fill>
      <patternFill patternType="darkGray">
        <bgColor rgb="FFFFC000"/>
      </patternFill>
    </fill>
    <fill>
      <patternFill patternType="solid">
        <fgColor theme="9" tint="0.59999389629810485"/>
        <bgColor indexed="64"/>
      </patternFill>
    </fill>
    <fill>
      <patternFill patternType="solid">
        <fgColor rgb="FF99FF99"/>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style="thin">
        <color auto="1"/>
      </top>
      <bottom style="dotted">
        <color auto="1"/>
      </bottom>
      <diagonal/>
    </border>
    <border>
      <left/>
      <right/>
      <top style="dotted">
        <color auto="1"/>
      </top>
      <bottom style="dotted">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s>
  <cellStyleXfs count="1">
    <xf numFmtId="0" fontId="0" fillId="0" borderId="0"/>
  </cellStyleXfs>
  <cellXfs count="322">
    <xf numFmtId="0" fontId="0" fillId="0" borderId="0" xfId="0"/>
    <xf numFmtId="0" fontId="3" fillId="0" borderId="1" xfId="0" applyFont="1" applyBorder="1" applyAlignment="1">
      <alignment horizontal="center"/>
    </xf>
    <xf numFmtId="0" fontId="3" fillId="0" borderId="0" xfId="0" applyFont="1"/>
    <xf numFmtId="0" fontId="3" fillId="0" borderId="1" xfId="0" applyFont="1" applyBorder="1"/>
    <xf numFmtId="0" fontId="0" fillId="0" borderId="0" xfId="0" applyAlignment="1"/>
    <xf numFmtId="0" fontId="5" fillId="0" borderId="0" xfId="0" applyFont="1"/>
    <xf numFmtId="0" fontId="1" fillId="0" borderId="4" xfId="0" applyFont="1" applyBorder="1" applyAlignment="1">
      <alignment horizontal="justify" vertical="top" wrapText="1"/>
    </xf>
    <xf numFmtId="0" fontId="1" fillId="4" borderId="4" xfId="0" applyFont="1" applyFill="1" applyBorder="1" applyAlignment="1">
      <alignment horizontal="center" vertical="top" wrapText="1"/>
    </xf>
    <xf numFmtId="0" fontId="1" fillId="0" borderId="4" xfId="0" applyFont="1" applyBorder="1" applyAlignment="1">
      <alignment horizontal="center" vertical="top" wrapText="1"/>
    </xf>
    <xf numFmtId="0" fontId="0" fillId="0" borderId="0" xfId="0" applyFill="1" applyBorder="1"/>
    <xf numFmtId="0" fontId="4" fillId="3" borderId="0" xfId="0" applyFont="1" applyFill="1" applyAlignment="1">
      <alignment horizontal="center" vertical="top" wrapText="1"/>
    </xf>
    <xf numFmtId="0" fontId="8" fillId="8" borderId="0" xfId="0" applyFont="1" applyFill="1"/>
    <xf numFmtId="0" fontId="4" fillId="9" borderId="5" xfId="0" applyFont="1" applyFill="1" applyBorder="1"/>
    <xf numFmtId="0" fontId="3" fillId="9" borderId="5" xfId="0" applyFont="1" applyFill="1" applyBorder="1"/>
    <xf numFmtId="0" fontId="4" fillId="0" borderId="5" xfId="0" applyFont="1" applyBorder="1"/>
    <xf numFmtId="0" fontId="3" fillId="5" borderId="1" xfId="0" applyFont="1" applyFill="1" applyBorder="1"/>
    <xf numFmtId="0" fontId="3" fillId="10" borderId="5" xfId="0" applyFont="1" applyFill="1" applyBorder="1"/>
    <xf numFmtId="0" fontId="5" fillId="0" borderId="0" xfId="0" applyFont="1" applyAlignment="1">
      <alignment vertical="top" wrapText="1"/>
    </xf>
    <xf numFmtId="0" fontId="0" fillId="0" borderId="0" xfId="0" applyAlignment="1">
      <alignment horizontal="center"/>
    </xf>
    <xf numFmtId="0" fontId="3" fillId="9" borderId="5" xfId="0" applyFont="1" applyFill="1" applyBorder="1" applyAlignment="1">
      <alignment horizontal="center"/>
    </xf>
    <xf numFmtId="0" fontId="8" fillId="8" borderId="0" xfId="0" applyFont="1" applyFill="1" applyAlignment="1">
      <alignment horizontal="center"/>
    </xf>
    <xf numFmtId="0" fontId="5" fillId="10" borderId="0" xfId="0" applyFont="1" applyFill="1" applyAlignment="1">
      <alignment horizontal="center"/>
    </xf>
    <xf numFmtId="0" fontId="3" fillId="10" borderId="5" xfId="0" applyFont="1" applyFill="1" applyBorder="1" applyAlignment="1">
      <alignment horizontal="center"/>
    </xf>
    <xf numFmtId="0" fontId="3" fillId="5" borderId="1" xfId="0" applyFont="1" applyFill="1" applyBorder="1" applyAlignment="1">
      <alignment horizontal="center"/>
    </xf>
    <xf numFmtId="0" fontId="4" fillId="0" borderId="5" xfId="0" applyFont="1" applyBorder="1" applyAlignment="1">
      <alignment horizontal="center"/>
    </xf>
    <xf numFmtId="164" fontId="4" fillId="5" borderId="1" xfId="0" applyNumberFormat="1" applyFont="1" applyFill="1" applyBorder="1" applyAlignment="1">
      <alignment horizontal="center"/>
    </xf>
    <xf numFmtId="0" fontId="9" fillId="0" borderId="4" xfId="0" applyFont="1" applyBorder="1" applyAlignment="1">
      <alignment horizontal="justify" vertical="top" wrapText="1"/>
    </xf>
    <xf numFmtId="0" fontId="3" fillId="11" borderId="0" xfId="0" applyFont="1" applyFill="1"/>
    <xf numFmtId="0" fontId="10" fillId="0" borderId="4" xfId="0" applyFont="1" applyBorder="1" applyAlignment="1">
      <alignment horizontal="center" vertical="top" wrapText="1"/>
    </xf>
    <xf numFmtId="0" fontId="3" fillId="3" borderId="0" xfId="0" applyFont="1" applyFill="1" applyAlignment="1">
      <alignment horizontal="center"/>
    </xf>
    <xf numFmtId="0" fontId="3" fillId="5" borderId="2" xfId="0" applyFont="1" applyFill="1" applyBorder="1"/>
    <xf numFmtId="0" fontId="3" fillId="12" borderId="3" xfId="0" applyFont="1" applyFill="1" applyBorder="1"/>
    <xf numFmtId="0" fontId="3" fillId="12" borderId="1" xfId="0" applyFont="1" applyFill="1" applyBorder="1"/>
    <xf numFmtId="0" fontId="7" fillId="13" borderId="0" xfId="0" applyFont="1" applyFill="1"/>
    <xf numFmtId="0" fontId="0" fillId="13" borderId="0" xfId="0" applyFill="1"/>
    <xf numFmtId="0" fontId="3" fillId="13" borderId="1" xfId="0" applyFont="1" applyFill="1" applyBorder="1" applyAlignment="1">
      <alignment horizontal="center"/>
    </xf>
    <xf numFmtId="0" fontId="3" fillId="0" borderId="7" xfId="0" applyFont="1" applyBorder="1"/>
    <xf numFmtId="0" fontId="3" fillId="0" borderId="7" xfId="0" applyFont="1" applyBorder="1" applyAlignment="1">
      <alignment horizontal="center"/>
    </xf>
    <xf numFmtId="0" fontId="3" fillId="0" borderId="8" xfId="0" applyFont="1" applyBorder="1"/>
    <xf numFmtId="0" fontId="3" fillId="0" borderId="8" xfId="0" applyFont="1" applyBorder="1" applyAlignment="1">
      <alignment horizontal="center"/>
    </xf>
    <xf numFmtId="0" fontId="1" fillId="0" borderId="4" xfId="0" applyFont="1" applyBorder="1" applyAlignment="1">
      <alignment horizontal="center" vertical="top" wrapText="1"/>
    </xf>
    <xf numFmtId="2" fontId="3" fillId="0" borderId="7" xfId="0" applyNumberFormat="1" applyFont="1" applyBorder="1" applyAlignment="1">
      <alignment horizontal="center"/>
    </xf>
    <xf numFmtId="2" fontId="3" fillId="0" borderId="8" xfId="0" applyNumberFormat="1" applyFont="1" applyBorder="1" applyAlignment="1">
      <alignment horizontal="center"/>
    </xf>
    <xf numFmtId="2" fontId="3" fillId="0" borderId="1" xfId="0" applyNumberFormat="1" applyFont="1" applyBorder="1" applyAlignment="1">
      <alignment horizontal="center"/>
    </xf>
    <xf numFmtId="2" fontId="3" fillId="0" borderId="0" xfId="0" applyNumberFormat="1" applyFont="1" applyAlignment="1">
      <alignment horizontal="center"/>
    </xf>
    <xf numFmtId="0" fontId="0" fillId="0" borderId="0" xfId="0" applyAlignment="1"/>
    <xf numFmtId="0" fontId="5" fillId="8"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0" fillId="0" borderId="0" xfId="0" applyAlignment="1"/>
    <xf numFmtId="0" fontId="1" fillId="0" borderId="4" xfId="0" applyFont="1" applyBorder="1" applyAlignment="1">
      <alignment horizontal="justify" vertical="top" wrapText="1"/>
    </xf>
    <xf numFmtId="0" fontId="5" fillId="0" borderId="0" xfId="0" applyFont="1" applyAlignment="1">
      <alignment wrapText="1"/>
    </xf>
    <xf numFmtId="0" fontId="0" fillId="0" borderId="0" xfId="0" applyAlignment="1"/>
    <xf numFmtId="0" fontId="1" fillId="0" borderId="4" xfId="0" applyFont="1" applyBorder="1" applyAlignment="1">
      <alignment horizontal="justify" vertical="top" wrapText="1"/>
    </xf>
    <xf numFmtId="0" fontId="1" fillId="0" borderId="4" xfId="0" applyFont="1" applyBorder="1" applyAlignment="1">
      <alignment horizontal="center" vertical="top" wrapText="1"/>
    </xf>
    <xf numFmtId="0" fontId="11" fillId="8" borderId="4" xfId="0" applyFont="1" applyFill="1" applyBorder="1" applyAlignment="1">
      <alignment horizontal="center" vertical="top" wrapText="1"/>
    </xf>
    <xf numFmtId="0" fontId="0" fillId="0" borderId="0" xfId="0" applyAlignment="1"/>
    <xf numFmtId="0" fontId="7" fillId="0" borderId="0" xfId="0" applyFont="1" applyAlignment="1">
      <alignment horizontal="center"/>
    </xf>
    <xf numFmtId="0" fontId="0" fillId="0" borderId="0" xfId="0" applyAlignment="1"/>
    <xf numFmtId="0" fontId="0" fillId="0" borderId="0" xfId="0" applyAlignment="1">
      <alignment wrapText="1"/>
    </xf>
    <xf numFmtId="0" fontId="1" fillId="8" borderId="4" xfId="0" applyFont="1" applyFill="1" applyBorder="1" applyAlignment="1">
      <alignment horizontal="justify" vertical="top" wrapText="1"/>
    </xf>
    <xf numFmtId="2"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6" fillId="0" borderId="0" xfId="0" applyFont="1"/>
    <xf numFmtId="3" fontId="0" fillId="0" borderId="0" xfId="0" applyNumberFormat="1"/>
    <xf numFmtId="4" fontId="10" fillId="0" borderId="4" xfId="0" applyNumberFormat="1" applyFont="1" applyBorder="1" applyAlignment="1">
      <alignment horizontal="center" vertical="center"/>
    </xf>
    <xf numFmtId="0" fontId="5" fillId="13" borderId="0" xfId="0" applyFont="1" applyFill="1" applyBorder="1" applyAlignment="1">
      <alignment horizontal="center"/>
    </xf>
    <xf numFmtId="0" fontId="15" fillId="13" borderId="0" xfId="0" applyFont="1" applyFill="1" applyBorder="1" applyAlignment="1">
      <alignment horizontal="center"/>
    </xf>
    <xf numFmtId="0" fontId="0" fillId="0" borderId="0" xfId="0" applyBorder="1" applyAlignment="1">
      <alignment vertical="top" wrapText="1"/>
    </xf>
    <xf numFmtId="0" fontId="0" fillId="0" borderId="0" xfId="0" applyFill="1" applyBorder="1" applyAlignment="1"/>
    <xf numFmtId="0" fontId="11" fillId="0" borderId="4" xfId="0" applyFont="1" applyBorder="1" applyAlignment="1" applyProtection="1">
      <alignment horizontal="center" vertical="top" wrapText="1"/>
    </xf>
    <xf numFmtId="0" fontId="1" fillId="4" borderId="4" xfId="0" applyFont="1" applyFill="1" applyBorder="1" applyAlignment="1" applyProtection="1">
      <alignment horizontal="center" vertical="top" wrapText="1"/>
    </xf>
    <xf numFmtId="0" fontId="11" fillId="0" borderId="4" xfId="0" quotePrefix="1" applyFont="1" applyBorder="1" applyAlignment="1" applyProtection="1">
      <alignment horizontal="center" vertical="top" wrapText="1"/>
    </xf>
    <xf numFmtId="0" fontId="1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4" fontId="1" fillId="0" borderId="4" xfId="0" applyNumberFormat="1" applyFont="1" applyBorder="1" applyAlignment="1">
      <alignment horizontal="center" vertical="top" wrapText="1"/>
    </xf>
    <xf numFmtId="0" fontId="5" fillId="0" borderId="4" xfId="0" applyFont="1" applyBorder="1" applyAlignment="1">
      <alignment vertical="top" wrapText="1"/>
    </xf>
    <xf numFmtId="0" fontId="0" fillId="0" borderId="0" xfId="0" applyAlignment="1"/>
    <xf numFmtId="0" fontId="7" fillId="0" borderId="0" xfId="0" applyFont="1" applyAlignment="1">
      <alignment horizontal="center"/>
    </xf>
    <xf numFmtId="0" fontId="0" fillId="0" borderId="0" xfId="0" applyAlignment="1"/>
    <xf numFmtId="0" fontId="6" fillId="0" borderId="4" xfId="0" applyFont="1" applyBorder="1"/>
    <xf numFmtId="0" fontId="0" fillId="0" borderId="4" xfId="0" applyBorder="1"/>
    <xf numFmtId="2" fontId="0" fillId="0" borderId="4" xfId="0" applyNumberFormat="1" applyBorder="1"/>
    <xf numFmtId="2" fontId="0" fillId="0" borderId="4" xfId="0" quotePrefix="1" applyNumberFormat="1" applyBorder="1"/>
    <xf numFmtId="0" fontId="0" fillId="0" borderId="0" xfId="0" applyBorder="1"/>
    <xf numFmtId="0" fontId="0" fillId="0" borderId="0" xfId="0" applyBorder="1" applyAlignment="1"/>
    <xf numFmtId="0" fontId="6" fillId="0" borderId="0" xfId="0" applyFont="1" applyBorder="1" applyAlignment="1"/>
    <xf numFmtId="0" fontId="1" fillId="0" borderId="14" xfId="0" applyFont="1" applyBorder="1" applyAlignment="1">
      <alignment horizontal="center" vertical="top" wrapText="1"/>
    </xf>
    <xf numFmtId="2" fontId="0" fillId="0" borderId="0" xfId="0" applyNumberFormat="1"/>
    <xf numFmtId="0" fontId="1" fillId="0" borderId="14" xfId="0" applyFont="1" applyBorder="1" applyAlignment="1" applyProtection="1">
      <alignment horizontal="center" vertical="top" wrapText="1"/>
      <protection locked="0"/>
    </xf>
    <xf numFmtId="0" fontId="0" fillId="0" borderId="0" xfId="0" applyAlignment="1"/>
    <xf numFmtId="0" fontId="0" fillId="0" borderId="1" xfId="0" applyBorder="1"/>
    <xf numFmtId="0" fontId="11" fillId="8" borderId="2" xfId="0" applyFont="1" applyFill="1" applyBorder="1" applyAlignment="1">
      <alignment horizontal="center" vertical="top" wrapText="1"/>
    </xf>
    <xf numFmtId="0" fontId="9" fillId="0" borderId="14" xfId="0" applyFont="1" applyBorder="1" applyAlignment="1">
      <alignment horizontal="justify" vertical="top" wrapText="1"/>
    </xf>
    <xf numFmtId="0" fontId="2" fillId="3" borderId="11" xfId="0" applyFont="1" applyFill="1" applyBorder="1" applyAlignment="1">
      <alignment horizontal="center" vertical="top" wrapText="1"/>
    </xf>
    <xf numFmtId="2" fontId="0" fillId="0" borderId="16" xfId="0" applyNumberFormat="1" applyBorder="1"/>
    <xf numFmtId="2" fontId="0" fillId="0" borderId="1" xfId="0" applyNumberFormat="1" applyBorder="1"/>
    <xf numFmtId="0" fontId="6" fillId="0" borderId="16" xfId="0" applyFont="1" applyBorder="1"/>
    <xf numFmtId="0" fontId="6" fillId="0" borderId="4" xfId="0" applyFont="1" applyBorder="1" applyAlignment="1">
      <alignment wrapText="1"/>
    </xf>
    <xf numFmtId="2" fontId="0" fillId="0" borderId="17" xfId="0" applyNumberFormat="1" applyBorder="1"/>
    <xf numFmtId="2" fontId="0" fillId="0" borderId="15" xfId="0" applyNumberFormat="1" applyBorder="1"/>
    <xf numFmtId="0" fontId="0" fillId="0" borderId="17" xfId="0" applyBorder="1"/>
    <xf numFmtId="0" fontId="0" fillId="0" borderId="15" xfId="0" applyBorder="1"/>
    <xf numFmtId="2" fontId="6" fillId="0" borderId="1" xfId="0" applyNumberFormat="1" applyFont="1" applyBorder="1"/>
    <xf numFmtId="0" fontId="0" fillId="0" borderId="4" xfId="0" applyFill="1" applyBorder="1"/>
    <xf numFmtId="0" fontId="6" fillId="0" borderId="0" xfId="0" applyFont="1" applyBorder="1"/>
    <xf numFmtId="2" fontId="6" fillId="0" borderId="0" xfId="0" applyNumberFormat="1" applyFont="1" applyBorder="1"/>
    <xf numFmtId="0" fontId="10" fillId="0" borderId="4" xfId="0" applyFont="1" applyFill="1" applyBorder="1" applyAlignment="1">
      <alignment vertical="top" wrapText="1"/>
    </xf>
    <xf numFmtId="0" fontId="18" fillId="0" borderId="4" xfId="0" applyFont="1" applyBorder="1" applyAlignment="1" applyProtection="1">
      <alignment horizontal="center" vertical="top" wrapText="1"/>
      <protection locked="0"/>
    </xf>
    <xf numFmtId="0" fontId="18" fillId="0" borderId="4" xfId="0" quotePrefix="1" applyFont="1" applyBorder="1" applyAlignment="1" applyProtection="1">
      <alignment horizontal="center" vertical="top" wrapText="1"/>
    </xf>
    <xf numFmtId="0" fontId="18" fillId="3" borderId="6" xfId="0" applyFont="1" applyFill="1" applyBorder="1" applyAlignment="1" applyProtection="1">
      <alignment horizontal="center" vertical="top" wrapText="1"/>
    </xf>
    <xf numFmtId="0" fontId="10" fillId="0" borderId="6" xfId="0" applyFont="1" applyFill="1" applyBorder="1" applyAlignment="1">
      <alignment vertical="top" wrapText="1"/>
    </xf>
    <xf numFmtId="0" fontId="4" fillId="0" borderId="0" xfId="0" applyFont="1"/>
    <xf numFmtId="0" fontId="6" fillId="0" borderId="0" xfId="0" applyFont="1" applyAlignment="1">
      <alignment horizontal="center"/>
    </xf>
    <xf numFmtId="2" fontId="6" fillId="0" borderId="0" xfId="0" applyNumberFormat="1" applyFont="1" applyBorder="1" applyAlignment="1">
      <alignment vertical="center"/>
    </xf>
    <xf numFmtId="0" fontId="6" fillId="0" borderId="0" xfId="0" applyFont="1" applyBorder="1" applyAlignment="1">
      <alignment vertical="center"/>
    </xf>
    <xf numFmtId="2" fontId="6" fillId="0" borderId="0" xfId="0" applyNumberFormat="1" applyFont="1" applyBorder="1" applyAlignment="1">
      <alignment vertical="center" wrapText="1"/>
    </xf>
    <xf numFmtId="0" fontId="11" fillId="4" borderId="4" xfId="0" applyFont="1" applyFill="1" applyBorder="1" applyAlignment="1">
      <alignment horizontal="center" vertical="top" wrapText="1"/>
    </xf>
    <xf numFmtId="0" fontId="11" fillId="4" borderId="4" xfId="0" applyFont="1" applyFill="1" applyBorder="1" applyAlignment="1" applyProtection="1">
      <alignment horizontal="center" vertical="top" wrapText="1"/>
      <protection locked="0"/>
    </xf>
    <xf numFmtId="0" fontId="11" fillId="0" borderId="4" xfId="0" applyFont="1" applyBorder="1" applyAlignment="1">
      <alignment horizontal="justify" vertical="top" wrapText="1"/>
    </xf>
    <xf numFmtId="0" fontId="11" fillId="0" borderId="4" xfId="0" applyFont="1" applyBorder="1" applyAlignment="1">
      <alignment horizontal="center" vertical="top" wrapText="1"/>
    </xf>
    <xf numFmtId="0" fontId="11" fillId="0" borderId="14" xfId="0" applyFont="1" applyBorder="1" applyAlignment="1">
      <alignment horizontal="center" vertical="top" wrapText="1"/>
    </xf>
    <xf numFmtId="0" fontId="11" fillId="0" borderId="14" xfId="0" applyFont="1" applyBorder="1" applyAlignment="1" applyProtection="1">
      <alignment horizontal="center" vertical="top" wrapText="1"/>
      <protection locked="0"/>
    </xf>
    <xf numFmtId="4" fontId="11" fillId="0" borderId="4" xfId="0" applyNumberFormat="1" applyFont="1" applyBorder="1" applyAlignment="1">
      <alignment horizontal="center" vertical="top" wrapText="1"/>
    </xf>
    <xf numFmtId="0" fontId="22" fillId="0" borderId="4" xfId="0" applyFont="1" applyBorder="1" applyAlignment="1">
      <alignment horizontal="justify" vertical="top" wrapText="1"/>
    </xf>
    <xf numFmtId="0" fontId="11" fillId="2" borderId="4" xfId="0" applyFont="1" applyFill="1" applyBorder="1" applyAlignment="1">
      <alignment horizontal="center" vertical="top" wrapText="1"/>
    </xf>
    <xf numFmtId="0" fontId="19" fillId="3" borderId="4" xfId="0" applyFont="1" applyFill="1" applyBorder="1" applyAlignment="1">
      <alignment horizontal="center" vertical="top" wrapText="1"/>
    </xf>
    <xf numFmtId="0" fontId="11" fillId="0" borderId="0" xfId="0" applyFont="1" applyBorder="1" applyAlignment="1">
      <alignment horizontal="justify" vertical="top" wrapText="1"/>
    </xf>
    <xf numFmtId="4" fontId="11" fillId="0" borderId="0" xfId="0" applyNumberFormat="1" applyFont="1" applyBorder="1" applyAlignment="1">
      <alignment horizontal="center" vertical="top" wrapText="1"/>
    </xf>
    <xf numFmtId="0" fontId="22" fillId="0" borderId="4" xfId="0" applyFont="1" applyFill="1" applyBorder="1" applyAlignment="1">
      <alignment horizontal="justify" vertical="top" wrapText="1"/>
    </xf>
    <xf numFmtId="0" fontId="22" fillId="0" borderId="6" xfId="0" applyFont="1" applyBorder="1" applyAlignment="1">
      <alignment horizontal="justify" vertical="top" wrapText="1"/>
    </xf>
    <xf numFmtId="0" fontId="11" fillId="4" borderId="6" xfId="0" applyFont="1" applyFill="1" applyBorder="1" applyAlignment="1" applyProtection="1">
      <alignment horizontal="center" vertical="top" wrapText="1"/>
      <protection locked="0"/>
    </xf>
    <xf numFmtId="0" fontId="11" fillId="3" borderId="6" xfId="0" applyFont="1" applyFill="1" applyBorder="1" applyAlignment="1">
      <alignment horizontal="center" vertical="top" wrapText="1"/>
    </xf>
    <xf numFmtId="0" fontId="11" fillId="0" borderId="6" xfId="0" applyFont="1" applyBorder="1" applyAlignment="1">
      <alignment horizontal="center" vertical="top" wrapText="1"/>
    </xf>
    <xf numFmtId="0" fontId="14" fillId="0" borderId="0" xfId="0" applyFont="1"/>
    <xf numFmtId="0" fontId="23" fillId="0" borderId="4" xfId="0" applyFont="1" applyBorder="1" applyAlignment="1">
      <alignment vertical="top" wrapText="1"/>
    </xf>
    <xf numFmtId="0" fontId="14" fillId="0" borderId="4" xfId="0" applyFont="1" applyBorder="1" applyAlignment="1">
      <alignment vertical="top" wrapText="1"/>
    </xf>
    <xf numFmtId="165" fontId="1" fillId="0" borderId="4" xfId="0" applyNumberFormat="1" applyFont="1" applyBorder="1" applyAlignment="1" applyProtection="1">
      <alignment horizontal="center" vertical="top" wrapText="1"/>
    </xf>
    <xf numFmtId="165" fontId="8" fillId="8" borderId="0" xfId="0" applyNumberFormat="1" applyFont="1" applyFill="1" applyAlignment="1">
      <alignment horizontal="center"/>
    </xf>
    <xf numFmtId="10" fontId="0" fillId="0" borderId="0" xfId="0" applyNumberFormat="1"/>
    <xf numFmtId="0" fontId="11" fillId="0" borderId="0" xfId="0" applyFont="1" applyFill="1" applyBorder="1" applyAlignment="1">
      <alignment horizontal="center" vertical="top" wrapText="1"/>
    </xf>
    <xf numFmtId="0" fontId="5" fillId="0" borderId="0" xfId="0" applyFont="1" applyFill="1" applyBorder="1"/>
    <xf numFmtId="0" fontId="5" fillId="0" borderId="0" xfId="0" applyFont="1" applyFill="1" applyBorder="1" applyAlignment="1">
      <alignment vertical="top" wrapText="1"/>
    </xf>
    <xf numFmtId="0" fontId="0" fillId="0" borderId="0" xfId="0" applyProtection="1"/>
    <xf numFmtId="0" fontId="1" fillId="8" borderId="4" xfId="0" applyFont="1" applyFill="1" applyBorder="1" applyAlignment="1" applyProtection="1">
      <alignment horizontal="justify" vertical="top" wrapText="1"/>
    </xf>
    <xf numFmtId="0" fontId="1" fillId="16" borderId="4" xfId="0" applyFont="1" applyFill="1" applyBorder="1" applyAlignment="1" applyProtection="1">
      <alignment horizontal="justify" vertical="top" wrapText="1"/>
    </xf>
    <xf numFmtId="0" fontId="1" fillId="0" borderId="4" xfId="0" applyFont="1" applyBorder="1" applyAlignment="1" applyProtection="1">
      <alignment horizontal="center" vertical="top" wrapText="1"/>
    </xf>
    <xf numFmtId="0" fontId="9" fillId="0" borderId="4" xfId="0" applyFont="1" applyBorder="1" applyAlignment="1" applyProtection="1">
      <alignment horizontal="center" vertical="center" wrapText="1"/>
    </xf>
    <xf numFmtId="0" fontId="1" fillId="15" borderId="4" xfId="0" applyFont="1" applyFill="1" applyBorder="1" applyAlignment="1" applyProtection="1">
      <alignment horizontal="justify" vertical="top" wrapText="1"/>
    </xf>
    <xf numFmtId="0" fontId="1" fillId="17" borderId="14" xfId="0" applyFont="1" applyFill="1" applyBorder="1" applyAlignment="1" applyProtection="1">
      <alignment horizontal="justify" vertical="top" wrapText="1"/>
    </xf>
    <xf numFmtId="0" fontId="1" fillId="17" borderId="4" xfId="0" applyFont="1" applyFill="1" applyBorder="1" applyAlignment="1" applyProtection="1">
      <alignment horizontal="justify" vertical="top" wrapText="1"/>
    </xf>
    <xf numFmtId="0" fontId="6" fillId="0" borderId="4" xfId="0" applyFont="1" applyFill="1" applyBorder="1"/>
    <xf numFmtId="2" fontId="0" fillId="0" borderId="6" xfId="0" applyNumberFormat="1" applyBorder="1"/>
    <xf numFmtId="2" fontId="0" fillId="0" borderId="11" xfId="0" applyNumberFormat="1" applyFill="1" applyBorder="1"/>
    <xf numFmtId="2" fontId="0" fillId="0" borderId="0" xfId="0" applyNumberFormat="1" applyFont="1"/>
    <xf numFmtId="0" fontId="11" fillId="8" borderId="15" xfId="0" applyFont="1" applyFill="1" applyBorder="1" applyAlignment="1">
      <alignment horizontal="center" vertical="top" wrapText="1"/>
    </xf>
    <xf numFmtId="0" fontId="11" fillId="8" borderId="11" xfId="0" applyFont="1" applyFill="1" applyBorder="1" applyAlignment="1">
      <alignment horizontal="center" vertical="top" wrapText="1"/>
    </xf>
    <xf numFmtId="165" fontId="11" fillId="0" borderId="4" xfId="0" applyNumberFormat="1" applyFont="1" applyBorder="1" applyAlignment="1">
      <alignment horizontal="center" vertical="top" wrapText="1"/>
    </xf>
    <xf numFmtId="0" fontId="1" fillId="0" borderId="4" xfId="0" applyNumberFormat="1" applyFont="1" applyBorder="1" applyAlignment="1" applyProtection="1">
      <alignment horizontal="center" vertical="top" wrapText="1"/>
    </xf>
    <xf numFmtId="0" fontId="1" fillId="3" borderId="4" xfId="0" applyFont="1" applyFill="1" applyBorder="1" applyAlignment="1" applyProtection="1">
      <alignment horizontal="center" vertical="top" wrapText="1"/>
    </xf>
    <xf numFmtId="0" fontId="9" fillId="0" borderId="4" xfId="0" applyFont="1" applyBorder="1" applyAlignment="1" applyProtection="1">
      <alignment horizontal="center" vertical="center" wrapText="1"/>
    </xf>
    <xf numFmtId="0" fontId="1" fillId="16" borderId="9" xfId="0" applyFont="1" applyFill="1" applyBorder="1" applyAlignment="1" applyProtection="1">
      <alignment horizontal="justify" vertical="top" wrapText="1"/>
    </xf>
    <xf numFmtId="0" fontId="1" fillId="15" borderId="9" xfId="0" applyFont="1" applyFill="1" applyBorder="1" applyAlignment="1" applyProtection="1">
      <alignment horizontal="justify" vertical="top" wrapText="1"/>
    </xf>
    <xf numFmtId="0" fontId="1" fillId="0" borderId="9" xfId="0" applyFont="1" applyFill="1" applyBorder="1" applyAlignment="1" applyProtection="1">
      <alignment horizontal="justify" vertical="top" wrapText="1"/>
    </xf>
    <xf numFmtId="0" fontId="1" fillId="8" borderId="15" xfId="0" applyFont="1" applyFill="1" applyBorder="1" applyAlignment="1" applyProtection="1">
      <alignment horizontal="justify" vertical="top" wrapText="1"/>
    </xf>
    <xf numFmtId="0" fontId="1" fillId="8" borderId="11" xfId="0" applyFont="1" applyFill="1" applyBorder="1" applyAlignment="1" applyProtection="1">
      <alignment horizontal="center" vertical="top" wrapText="1"/>
    </xf>
    <xf numFmtId="0" fontId="9" fillId="0" borderId="0" xfId="0" applyFont="1" applyBorder="1" applyAlignment="1">
      <alignment horizontal="justify" vertical="top" wrapText="1"/>
    </xf>
    <xf numFmtId="0" fontId="1" fillId="4" borderId="4" xfId="0" applyFont="1" applyFill="1" applyBorder="1" applyAlignment="1" applyProtection="1">
      <alignment horizontal="center" vertical="top" wrapText="1"/>
      <protection locked="0"/>
    </xf>
    <xf numFmtId="0" fontId="17" fillId="0" borderId="6" xfId="0" applyFont="1" applyBorder="1" applyAlignment="1">
      <alignment horizontal="justify" vertical="top" wrapText="1"/>
    </xf>
    <xf numFmtId="0" fontId="16" fillId="0" borderId="9" xfId="0" applyFont="1" applyBorder="1" applyAlignment="1">
      <alignment horizontal="justify" vertical="top" wrapText="1"/>
    </xf>
    <xf numFmtId="0" fontId="1" fillId="16" borderId="11" xfId="0" applyFont="1" applyFill="1" applyBorder="1" applyAlignment="1" applyProtection="1">
      <alignment horizontal="justify" vertical="top" wrapText="1"/>
    </xf>
    <xf numFmtId="0" fontId="1" fillId="0" borderId="4" xfId="0" applyFont="1" applyFill="1" applyBorder="1" applyAlignment="1" applyProtection="1">
      <alignment horizontal="justify" vertical="top" wrapText="1"/>
    </xf>
    <xf numFmtId="0" fontId="10" fillId="0" borderId="2" xfId="0" applyFont="1" applyBorder="1" applyAlignment="1">
      <alignment horizontal="center" vertical="center"/>
    </xf>
    <xf numFmtId="0" fontId="22" fillId="0" borderId="9" xfId="0" applyFont="1" applyFill="1" applyBorder="1" applyAlignment="1">
      <alignment horizontal="justify" vertical="top" wrapText="1"/>
    </xf>
    <xf numFmtId="164" fontId="0" fillId="0" borderId="4" xfId="0" applyNumberFormat="1" applyBorder="1"/>
    <xf numFmtId="164" fontId="0" fillId="0" borderId="0" xfId="0" applyNumberFormat="1"/>
    <xf numFmtId="164" fontId="0" fillId="0" borderId="13" xfId="0" applyNumberFormat="1" applyBorder="1"/>
    <xf numFmtId="164" fontId="0" fillId="0" borderId="14" xfId="0" applyNumberFormat="1" applyBorder="1"/>
    <xf numFmtId="0" fontId="11" fillId="4" borderId="11" xfId="0" applyFont="1" applyFill="1" applyBorder="1" applyAlignment="1">
      <alignment horizontal="center" vertical="top" wrapText="1"/>
    </xf>
    <xf numFmtId="0" fontId="1" fillId="4" borderId="4" xfId="0" applyFont="1" applyFill="1" applyBorder="1" applyAlignment="1">
      <alignment horizontal="justify" vertical="top" wrapText="1"/>
    </xf>
    <xf numFmtId="0" fontId="11" fillId="4" borderId="11" xfId="0" applyFont="1" applyFill="1" applyBorder="1" applyAlignment="1">
      <alignment horizontal="justify" vertical="top" wrapText="1"/>
    </xf>
    <xf numFmtId="0" fontId="25" fillId="4" borderId="4" xfId="0" applyFont="1" applyFill="1" applyBorder="1" applyAlignment="1">
      <alignment horizontal="center" vertical="top" wrapText="1"/>
    </xf>
    <xf numFmtId="0" fontId="11" fillId="4" borderId="14" xfId="0" applyFont="1" applyFill="1" applyBorder="1" applyAlignment="1">
      <alignment horizontal="center" vertical="top" wrapText="1"/>
    </xf>
    <xf numFmtId="0" fontId="11" fillId="4" borderId="4" xfId="0" applyFont="1" applyFill="1" applyBorder="1" applyAlignment="1">
      <alignment horizontal="justify" vertical="top" wrapText="1"/>
    </xf>
    <xf numFmtId="0" fontId="22" fillId="4" borderId="6" xfId="0" applyFont="1" applyFill="1" applyBorder="1" applyAlignment="1">
      <alignment horizontal="justify" vertical="top" wrapText="1"/>
    </xf>
    <xf numFmtId="0" fontId="1" fillId="4" borderId="15" xfId="0" applyFont="1" applyFill="1" applyBorder="1" applyAlignment="1" applyProtection="1">
      <alignment horizontal="justify" vertical="top" wrapText="1"/>
    </xf>
    <xf numFmtId="0" fontId="1" fillId="4" borderId="9" xfId="0" applyFont="1" applyFill="1" applyBorder="1" applyAlignment="1" applyProtection="1">
      <alignment horizontal="center" vertical="top" wrapText="1"/>
    </xf>
    <xf numFmtId="0" fontId="1" fillId="4" borderId="0" xfId="0" applyFont="1" applyFill="1" applyBorder="1" applyAlignment="1" applyProtection="1">
      <alignment horizontal="center" vertical="top" wrapText="1"/>
    </xf>
    <xf numFmtId="0" fontId="1" fillId="4" borderId="4" xfId="0" applyFont="1" applyFill="1" applyBorder="1" applyAlignment="1" applyProtection="1">
      <alignment horizontal="justify" vertical="top" wrapText="1"/>
    </xf>
    <xf numFmtId="0" fontId="17" fillId="4" borderId="6" xfId="0" applyFont="1" applyFill="1" applyBorder="1" applyAlignment="1">
      <alignment horizontal="center" vertical="top" wrapText="1"/>
    </xf>
    <xf numFmtId="0" fontId="11" fillId="8" borderId="11" xfId="0" applyFont="1" applyFill="1" applyBorder="1" applyAlignment="1" applyProtection="1">
      <alignment horizontal="center" vertical="top" wrapText="1"/>
      <protection locked="0"/>
    </xf>
    <xf numFmtId="0" fontId="23" fillId="0" borderId="4" xfId="0" applyFont="1" applyBorder="1" applyAlignment="1">
      <alignment horizontal="center" vertical="center" wrapText="1"/>
    </xf>
    <xf numFmtId="0" fontId="1" fillId="0" borderId="4" xfId="0" applyFont="1" applyFill="1" applyBorder="1" applyAlignment="1" applyProtection="1">
      <alignment horizontal="center" vertical="top" wrapText="1"/>
    </xf>
    <xf numFmtId="0" fontId="26" fillId="0" borderId="4" xfId="0" applyFont="1" applyBorder="1" applyAlignment="1" applyProtection="1">
      <alignment horizontal="center" vertical="top" wrapText="1"/>
    </xf>
    <xf numFmtId="0" fontId="27" fillId="18" borderId="4" xfId="0" applyFont="1" applyFill="1" applyBorder="1" applyAlignment="1">
      <alignment horizontal="right"/>
    </xf>
    <xf numFmtId="0" fontId="27" fillId="18" borderId="4" xfId="0" applyFont="1" applyFill="1" applyBorder="1" applyAlignment="1">
      <alignment horizontal="center"/>
    </xf>
    <xf numFmtId="0" fontId="27" fillId="19" borderId="4" xfId="0" applyFont="1" applyFill="1" applyBorder="1" applyAlignment="1">
      <alignment horizontal="right"/>
    </xf>
    <xf numFmtId="0" fontId="27" fillId="19" borderId="4" xfId="0" applyFont="1" applyFill="1" applyBorder="1" applyAlignment="1">
      <alignment horizontal="center"/>
    </xf>
    <xf numFmtId="0" fontId="1" fillId="0" borderId="14" xfId="0" applyFont="1" applyBorder="1" applyAlignment="1">
      <alignment horizontal="justify" vertical="top" wrapText="1"/>
    </xf>
    <xf numFmtId="0" fontId="28" fillId="0" borderId="4" xfId="0" applyFont="1" applyBorder="1" applyAlignment="1" applyProtection="1">
      <alignment horizontal="center" vertical="top" wrapText="1"/>
      <protection locked="0"/>
    </xf>
    <xf numFmtId="0" fontId="29" fillId="4" borderId="4" xfId="0" applyFont="1" applyFill="1" applyBorder="1" applyAlignment="1">
      <alignment horizontal="center" vertical="top" wrapText="1"/>
    </xf>
    <xf numFmtId="0" fontId="7" fillId="0" borderId="0" xfId="0" applyFont="1"/>
    <xf numFmtId="0" fontId="0" fillId="0" borderId="0" xfId="0" applyAlignment="1">
      <alignment horizontal="left"/>
    </xf>
    <xf numFmtId="0" fontId="29" fillId="4" borderId="11" xfId="0" applyFont="1" applyFill="1" applyBorder="1" applyAlignment="1">
      <alignment horizontal="center" vertical="top" wrapText="1"/>
    </xf>
    <xf numFmtId="0" fontId="30" fillId="4" borderId="4" xfId="0" applyFont="1" applyFill="1" applyBorder="1" applyAlignment="1">
      <alignment horizontal="center" vertical="top" wrapText="1"/>
    </xf>
    <xf numFmtId="0" fontId="30" fillId="4" borderId="14" xfId="0" applyFont="1" applyFill="1" applyBorder="1" applyAlignment="1">
      <alignment horizontal="center" vertical="top" wrapText="1"/>
    </xf>
    <xf numFmtId="0" fontId="30" fillId="4" borderId="4" xfId="0" applyFont="1" applyFill="1" applyBorder="1" applyAlignment="1">
      <alignment horizontal="justify" vertical="top" wrapText="1"/>
    </xf>
    <xf numFmtId="0" fontId="29" fillId="4" borderId="11" xfId="0" applyFont="1" applyFill="1" applyBorder="1" applyAlignment="1">
      <alignment horizontal="justify" vertical="top" wrapText="1"/>
    </xf>
    <xf numFmtId="0" fontId="0" fillId="0" borderId="0" xfId="0" applyAlignment="1"/>
    <xf numFmtId="14" fontId="23" fillId="0" borderId="4" xfId="0" applyNumberFormat="1" applyFont="1" applyBorder="1" applyAlignment="1">
      <alignment horizontal="center" vertical="top" wrapText="1"/>
    </xf>
    <xf numFmtId="0" fontId="23" fillId="0" borderId="4" xfId="0" applyNumberFormat="1" applyFont="1" applyBorder="1" applyAlignment="1">
      <alignment horizontal="center" vertical="top" wrapText="1"/>
    </xf>
    <xf numFmtId="0" fontId="0" fillId="3" borderId="0" xfId="0" applyFill="1" applyAlignment="1">
      <alignment horizontal="center"/>
    </xf>
    <xf numFmtId="0" fontId="31" fillId="0" borderId="4" xfId="0" applyFont="1" applyBorder="1" applyAlignment="1" applyProtection="1">
      <alignment horizontal="center" vertical="top" wrapText="1"/>
    </xf>
    <xf numFmtId="0" fontId="30" fillId="4" borderId="9" xfId="0" applyFont="1" applyFill="1" applyBorder="1" applyAlignment="1" applyProtection="1">
      <alignment horizontal="center" vertical="top" wrapText="1"/>
    </xf>
    <xf numFmtId="0" fontId="30" fillId="4" borderId="4" xfId="0" applyFont="1" applyFill="1" applyBorder="1" applyAlignment="1" applyProtection="1">
      <alignment horizontal="center" vertical="top" wrapText="1"/>
    </xf>
    <xf numFmtId="0" fontId="0" fillId="0" borderId="0" xfId="0" applyAlignment="1"/>
    <xf numFmtId="0" fontId="32" fillId="0" borderId="4" xfId="0" applyFont="1" applyBorder="1" applyAlignment="1" applyProtection="1">
      <alignment horizontal="center" vertical="top" wrapText="1"/>
      <protection locked="0"/>
    </xf>
    <xf numFmtId="0" fontId="0" fillId="0" borderId="0" xfId="0" applyAlignment="1"/>
    <xf numFmtId="0" fontId="33" fillId="4" borderId="4" xfId="0" applyFont="1" applyFill="1" applyBorder="1" applyAlignment="1">
      <alignment horizontal="center" vertical="top" wrapText="1"/>
    </xf>
    <xf numFmtId="0" fontId="21" fillId="0" borderId="0" xfId="0" applyFont="1" applyAlignment="1">
      <alignment horizontal="center"/>
    </xf>
    <xf numFmtId="0" fontId="34" fillId="0" borderId="0" xfId="0" applyFont="1"/>
    <xf numFmtId="0" fontId="34" fillId="0" borderId="0" xfId="0" applyFont="1" applyAlignment="1"/>
    <xf numFmtId="0" fontId="11" fillId="0" borderId="4" xfId="0" applyFont="1" applyFill="1" applyBorder="1" applyAlignment="1">
      <alignment horizontal="justify" vertical="top" wrapText="1"/>
    </xf>
    <xf numFmtId="0" fontId="5" fillId="0" borderId="0" xfId="0" applyFont="1" applyAlignment="1">
      <alignment vertical="center" wrapText="1"/>
    </xf>
    <xf numFmtId="0" fontId="0" fillId="0" borderId="0" xfId="0" applyFont="1"/>
    <xf numFmtId="0" fontId="35" fillId="0" borderId="0" xfId="0" applyFont="1" applyAlignment="1">
      <alignment horizontal="left"/>
    </xf>
    <xf numFmtId="0" fontId="36" fillId="0" borderId="0" xfId="0" applyFont="1"/>
    <xf numFmtId="0" fontId="23" fillId="0" borderId="4" xfId="0" applyFont="1" applyBorder="1" applyAlignment="1">
      <alignment horizontal="center" vertical="top" wrapText="1"/>
    </xf>
    <xf numFmtId="0" fontId="11" fillId="0" borderId="0" xfId="0" applyFont="1" applyBorder="1" applyAlignment="1">
      <alignment horizontal="center" vertical="top" wrapText="1"/>
    </xf>
    <xf numFmtId="0" fontId="33" fillId="0" borderId="0" xfId="0" applyFont="1" applyBorder="1" applyAlignment="1">
      <alignment horizontal="center" vertical="top" wrapText="1"/>
    </xf>
    <xf numFmtId="165" fontId="11" fillId="0" borderId="0" xfId="0" applyNumberFormat="1" applyFont="1" applyBorder="1" applyAlignment="1">
      <alignment horizontal="center" vertical="top" wrapText="1"/>
    </xf>
    <xf numFmtId="0" fontId="38" fillId="20" borderId="4" xfId="0" applyFont="1" applyFill="1" applyBorder="1" applyAlignment="1">
      <alignment horizontal="center"/>
    </xf>
    <xf numFmtId="0" fontId="38" fillId="20" borderId="4" xfId="0" applyFont="1" applyFill="1" applyBorder="1" applyAlignment="1">
      <alignment horizontal="center" vertical="top" wrapText="1"/>
    </xf>
    <xf numFmtId="0" fontId="38" fillId="15" borderId="4" xfId="0" applyFont="1" applyFill="1" applyBorder="1" applyAlignment="1">
      <alignment horizontal="center"/>
    </xf>
    <xf numFmtId="0" fontId="38" fillId="15" borderId="4" xfId="0" applyFont="1" applyFill="1" applyBorder="1" applyAlignment="1">
      <alignment horizontal="center" vertical="top" wrapText="1"/>
    </xf>
    <xf numFmtId="0" fontId="38" fillId="18" borderId="4" xfId="0" applyFont="1" applyFill="1" applyBorder="1" applyAlignment="1">
      <alignment horizontal="center"/>
    </xf>
    <xf numFmtId="0" fontId="38" fillId="18" borderId="4" xfId="0" applyFont="1" applyFill="1" applyBorder="1" applyAlignment="1">
      <alignment horizontal="center" vertical="top" wrapText="1"/>
    </xf>
    <xf numFmtId="0" fontId="38" fillId="19" borderId="4" xfId="0" applyFont="1" applyFill="1" applyBorder="1" applyAlignment="1">
      <alignment horizontal="center"/>
    </xf>
    <xf numFmtId="0" fontId="38" fillId="19" borderId="4" xfId="0" applyFont="1" applyFill="1" applyBorder="1" applyAlignment="1">
      <alignment horizontal="center" vertical="top" wrapText="1"/>
    </xf>
    <xf numFmtId="0" fontId="38" fillId="21" borderId="4" xfId="0" applyFont="1" applyFill="1" applyBorder="1" applyAlignment="1">
      <alignment horizontal="center"/>
    </xf>
    <xf numFmtId="0" fontId="38" fillId="21" borderId="4" xfId="0" applyFont="1" applyFill="1" applyBorder="1" applyAlignment="1">
      <alignment horizontal="center" vertical="top" wrapText="1"/>
    </xf>
    <xf numFmtId="0" fontId="22" fillId="0" borderId="4" xfId="0" applyFont="1" applyBorder="1" applyAlignment="1">
      <alignment horizontal="center" vertical="top" wrapText="1"/>
    </xf>
    <xf numFmtId="0" fontId="22" fillId="0" borderId="4" xfId="0" applyFont="1" applyBorder="1" applyAlignment="1" applyProtection="1">
      <alignment horizontal="center" vertical="top" wrapText="1"/>
      <protection locked="0"/>
    </xf>
    <xf numFmtId="0" fontId="39" fillId="0" borderId="0" xfId="0" applyFont="1" applyFill="1" applyBorder="1" applyAlignment="1">
      <alignment horizontal="left"/>
    </xf>
    <xf numFmtId="0" fontId="9" fillId="0" borderId="4" xfId="0" applyFont="1" applyBorder="1" applyAlignment="1">
      <alignment horizontal="center" vertical="top" wrapText="1"/>
    </xf>
    <xf numFmtId="0" fontId="1" fillId="16" borderId="4" xfId="0" applyFont="1" applyFill="1" applyBorder="1" applyAlignment="1" applyProtection="1">
      <alignment horizontal="center" vertical="top" wrapText="1"/>
      <protection locked="0"/>
    </xf>
    <xf numFmtId="0" fontId="1" fillId="17" borderId="4" xfId="0" applyFont="1" applyFill="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40" fillId="22" borderId="4" xfId="0" applyFont="1" applyFill="1" applyBorder="1" applyAlignment="1">
      <alignment horizontal="center"/>
    </xf>
    <xf numFmtId="0" fontId="40" fillId="13" borderId="4" xfId="0" applyFont="1" applyFill="1" applyBorder="1" applyAlignment="1">
      <alignment horizontal="center"/>
    </xf>
    <xf numFmtId="0" fontId="40" fillId="8" borderId="4" xfId="0" applyFont="1" applyFill="1" applyBorder="1" applyAlignment="1">
      <alignment horizontal="center"/>
    </xf>
    <xf numFmtId="0" fontId="40" fillId="17" borderId="4" xfId="0" applyFont="1" applyFill="1" applyBorder="1" applyAlignment="1">
      <alignment horizontal="center"/>
    </xf>
    <xf numFmtId="0" fontId="40" fillId="13" borderId="14" xfId="0" applyFont="1" applyFill="1" applyBorder="1" applyAlignment="1">
      <alignment horizontal="center"/>
    </xf>
    <xf numFmtId="0" fontId="40" fillId="13" borderId="6" xfId="0" applyFont="1" applyFill="1" applyBorder="1" applyAlignment="1">
      <alignment horizontal="center"/>
    </xf>
    <xf numFmtId="0" fontId="40" fillId="17" borderId="14" xfId="0" applyFont="1" applyFill="1" applyBorder="1" applyAlignment="1">
      <alignment horizontal="center"/>
    </xf>
    <xf numFmtId="0" fontId="40" fillId="17" borderId="6" xfId="0" applyFont="1" applyFill="1" applyBorder="1" applyAlignment="1">
      <alignment horizontal="center"/>
    </xf>
    <xf numFmtId="0" fontId="40" fillId="22" borderId="14" xfId="0" applyFont="1" applyFill="1" applyBorder="1" applyAlignment="1">
      <alignment horizontal="center"/>
    </xf>
    <xf numFmtId="0" fontId="40" fillId="22" borderId="6" xfId="0" applyFont="1" applyFill="1" applyBorder="1" applyAlignment="1">
      <alignment horizontal="center"/>
    </xf>
    <xf numFmtId="0" fontId="40" fillId="8" borderId="14" xfId="0" applyFont="1" applyFill="1" applyBorder="1" applyAlignment="1">
      <alignment horizontal="center"/>
    </xf>
    <xf numFmtId="0" fontId="40" fillId="8" borderId="6" xfId="0" applyFont="1" applyFill="1" applyBorder="1" applyAlignment="1">
      <alignment horizontal="center"/>
    </xf>
    <xf numFmtId="0" fontId="21" fillId="0" borderId="4" xfId="0" applyFont="1" applyBorder="1" applyAlignment="1">
      <alignment horizontal="center" vertical="center"/>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2" fontId="10" fillId="0" borderId="4"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2" fontId="10" fillId="0" borderId="4" xfId="0" applyNumberFormat="1" applyFont="1" applyBorder="1" applyAlignment="1">
      <alignment horizontal="center" vertical="center" wrapText="1"/>
    </xf>
    <xf numFmtId="0" fontId="7" fillId="0" borderId="0" xfId="0" applyFont="1" applyAlignment="1">
      <alignment horizontal="center"/>
    </xf>
    <xf numFmtId="0" fontId="9" fillId="0" borderId="4" xfId="0" applyFont="1" applyBorder="1" applyAlignment="1" applyProtection="1">
      <alignment horizontal="center" vertical="center" wrapText="1"/>
    </xf>
    <xf numFmtId="0" fontId="7" fillId="0" borderId="1" xfId="0" applyFont="1" applyBorder="1" applyAlignment="1" applyProtection="1">
      <alignment horizont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0" xfId="0" applyNumberFormat="1" applyFont="1" applyAlignment="1">
      <alignment horizontal="center" vertical="center"/>
    </xf>
    <xf numFmtId="0" fontId="21" fillId="0" borderId="0" xfId="0" applyFont="1" applyAlignment="1">
      <alignment horizontal="center"/>
    </xf>
    <xf numFmtId="0" fontId="5" fillId="0" borderId="0" xfId="0" applyFont="1" applyFill="1" applyBorder="1" applyAlignment="1">
      <alignment horizontal="left" vertical="top" wrapText="1"/>
    </xf>
    <xf numFmtId="0" fontId="9" fillId="0" borderId="4" xfId="0" applyFont="1" applyBorder="1" applyAlignment="1">
      <alignment vertical="center" wrapText="1"/>
    </xf>
    <xf numFmtId="0" fontId="20" fillId="0" borderId="0" xfId="0" applyFont="1" applyAlignment="1">
      <alignment horizontal="center"/>
    </xf>
    <xf numFmtId="166" fontId="0" fillId="3" borderId="0" xfId="0" applyNumberFormat="1" applyFill="1" applyAlignment="1">
      <alignment horizontal="center"/>
    </xf>
    <xf numFmtId="0" fontId="0" fillId="3" borderId="0" xfId="0" applyNumberFormat="1" applyFill="1" applyAlignment="1">
      <alignment horizontal="center"/>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9" xfId="0" applyFont="1" applyFill="1" applyBorder="1" applyAlignment="1">
      <alignment horizontal="center" vertical="center" wrapText="1"/>
    </xf>
    <xf numFmtId="2" fontId="10" fillId="0" borderId="2" xfId="0" applyNumberFormat="1" applyFont="1" applyBorder="1" applyAlignment="1">
      <alignment horizontal="center" vertical="center" wrapText="1"/>
    </xf>
    <xf numFmtId="0" fontId="0" fillId="0" borderId="3" xfId="0" applyBorder="1" applyAlignment="1">
      <alignment vertical="center"/>
    </xf>
    <xf numFmtId="0" fontId="0" fillId="0" borderId="9" xfId="0" applyBorder="1" applyAlignment="1">
      <alignment vertical="center"/>
    </xf>
    <xf numFmtId="0" fontId="10"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 fillId="14" borderId="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0" fillId="0" borderId="2" xfId="0" applyFont="1" applyBorder="1" applyAlignment="1">
      <alignment vertical="center"/>
    </xf>
    <xf numFmtId="0" fontId="5" fillId="0" borderId="9" xfId="0" applyFont="1" applyBorder="1" applyAlignment="1">
      <alignment vertical="center"/>
    </xf>
  </cellXfs>
  <cellStyles count="1">
    <cellStyle name="Normal" xfId="0" builtinId="0"/>
  </cellStyles>
  <dxfs count="56">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fgColor indexed="64"/>
          <bgColor theme="1"/>
        </patternFill>
      </fill>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b/>
        <i val="0"/>
        <strike val="0"/>
        <condense val="0"/>
        <extend val="0"/>
        <outline val="0"/>
        <shadow val="0"/>
        <u val="none"/>
        <vertAlign val="baseline"/>
        <sz val="12"/>
        <color theme="1"/>
        <name val="Arial"/>
        <scheme val="none"/>
      </font>
      <alignment horizontal="justify"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dxf>
    <dxf>
      <border>
        <bottom style="thin">
          <color indexed="64"/>
        </bottom>
        <vertical/>
        <horizontal/>
      </border>
    </dxf>
    <dxf>
      <font>
        <b val="0"/>
        <i val="0"/>
        <strike val="0"/>
        <condense val="0"/>
        <extend val="0"/>
        <outline val="0"/>
        <shadow val="0"/>
        <u val="none"/>
        <vertAlign val="baseline"/>
        <sz val="12"/>
        <color theme="1"/>
        <name val="Arial"/>
        <scheme val="none"/>
      </font>
      <fill>
        <patternFill patternType="solid">
          <fgColor indexed="64"/>
          <bgColor rgb="FFFFFF66"/>
        </patternFill>
      </fill>
      <alignment horizontal="center" vertical="top" textRotation="0" wrapText="1" relative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fgColor indexed="64"/>
          <bgColor theme="1"/>
        </patternFill>
      </fill>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alignment horizontal="justify" vertical="top"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alignment horizontal="justify"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dxf>
    <dxf>
      <border outline="0">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66"/>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rgb="FFFF0000"/>
        <name val="Arial"/>
        <scheme val="none"/>
      </font>
      <fill>
        <patternFill patternType="none">
          <fgColor indexed="64"/>
          <bgColor theme="1"/>
        </patternFill>
      </fill>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5"/>
        <color theme="1"/>
        <name val="Arial"/>
        <scheme val="none"/>
      </font>
      <alignment horizontal="justify" vertical="top" textRotation="0" wrapText="1" relative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5"/>
        <color theme="1"/>
        <name val="Arial"/>
        <scheme val="none"/>
      </font>
      <alignment horizontal="justify"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66"/>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fgColor indexed="64"/>
          <bgColor theme="1"/>
        </patternFill>
      </fill>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alignment horizontal="justify"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justify"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top style="thin">
          <color indexed="64"/>
        </top>
      </border>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dxf>
    <dxf>
      <border outline="0">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66"/>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fgColor indexed="64"/>
          <bgColor theme="1"/>
        </patternFill>
      </fill>
    </dxf>
    <dxf>
      <border outline="0">
        <left style="thin">
          <color indexed="64"/>
        </left>
        <top style="thin">
          <color indexed="64"/>
        </top>
      </border>
    </dxf>
    <dxf>
      <font>
        <b val="0"/>
        <i val="0"/>
        <strike val="0"/>
        <condense val="0"/>
        <extend val="0"/>
        <outline val="0"/>
        <shadow val="0"/>
        <u val="none"/>
        <vertAlign val="baseline"/>
        <sz val="11.5"/>
        <color theme="1"/>
        <name val="Arial"/>
        <scheme val="none"/>
      </font>
      <alignment horizontal="center" vertical="top" textRotation="0" wrapText="1" relative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5"/>
        <color theme="1"/>
        <name val="Arial"/>
        <scheme val="none"/>
      </font>
      <fill>
        <patternFill patternType="solid">
          <fgColor indexed="64"/>
          <bgColor rgb="FFFFFF66"/>
        </patternFill>
      </fill>
      <alignment horizontal="center" vertical="top" textRotation="0" wrapText="1" relative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scheme val="none"/>
      </font>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Arial"/>
        <scheme val="none"/>
      </font>
      <fill>
        <patternFill>
          <fgColor indexed="64"/>
          <bgColor theme="1"/>
        </patternFill>
      </fill>
      <alignment horizontal="center"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5"/>
        <color theme="1"/>
        <name val="Arial"/>
        <scheme val="none"/>
      </font>
      <alignment horizontal="justify"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5"/>
        <color theme="1"/>
        <name val="Arial"/>
        <scheme val="none"/>
      </font>
      <alignment horizontal="justify" vertical="top" textRotation="0" wrapText="1" relative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66"/>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FF66"/>
      <color rgb="FFFFFF99"/>
      <color rgb="FFCCFFCC"/>
      <color rgb="FF99FF99"/>
      <color rgb="FF00FFFF"/>
      <color rgb="FF66FF66"/>
      <color rgb="FF0EDDE2"/>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 Id="rId2"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piliers'!$H$140</c:f>
              <c:strCache>
                <c:ptCount val="1"/>
                <c:pt idx="0">
                  <c:v>CAMELI</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EF0C-4AE3-88B7-BF663425B82E}"/>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EF0C-4AE3-88B7-BF663425B82E}"/>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EF0C-4AE3-88B7-BF663425B82E}"/>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EF0C-4AE3-88B7-BF663425B82E}"/>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EF0C-4AE3-88B7-BF663425B82E}"/>
              </c:ext>
            </c:extLst>
          </c:dPt>
          <c:dPt>
            <c:idx val="5"/>
            <c:bubble3D val="0"/>
            <c:spPr>
              <a:noFill/>
            </c:spPr>
            <c:extLst xmlns:c16r2="http://schemas.microsoft.com/office/drawing/2015/06/chart">
              <c:ext xmlns:c16="http://schemas.microsoft.com/office/drawing/2014/chart" uri="{C3380CC4-5D6E-409C-BE32-E72D297353CC}">
                <c16:uniqueId val="{00000005-EF0C-4AE3-88B7-BF663425B82E}"/>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EF0C-4AE3-88B7-BF663425B82E}"/>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explosion val="1"/>
          <c:dPt>
            <c:idx val="0"/>
            <c:bubble3D val="0"/>
            <c:spPr>
              <a:noFill/>
            </c:spPr>
            <c:extLst xmlns:c16r2="http://schemas.microsoft.com/office/drawing/2015/06/chart">
              <c:ext xmlns:c16="http://schemas.microsoft.com/office/drawing/2014/chart" uri="{C3380CC4-5D6E-409C-BE32-E72D297353CC}">
                <c16:uniqueId val="{00000007-EF0C-4AE3-88B7-BF663425B82E}"/>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EF0C-4AE3-88B7-BF663425B82E}"/>
              </c:ext>
            </c:extLst>
          </c:dPt>
          <c:dPt>
            <c:idx val="2"/>
            <c:bubble3D val="0"/>
            <c:explosion val="0"/>
            <c:spPr>
              <a:noFill/>
            </c:spPr>
            <c:extLst xmlns:c16r2="http://schemas.microsoft.com/office/drawing/2015/06/chart">
              <c:ext xmlns:c16="http://schemas.microsoft.com/office/drawing/2014/chart" uri="{C3380CC4-5D6E-409C-BE32-E72D297353CC}">
                <c16:uniqueId val="{00000009-EF0C-4AE3-88B7-BF663425B82E}"/>
              </c:ext>
            </c:extLst>
          </c:dPt>
          <c:val>
            <c:numRef>
              <c:f>'Graphique piliers'!$H$141:$H$143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EF0C-4AE3-88B7-BF663425B82E}"/>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piliers'!$G$140</c:f>
              <c:strCache>
                <c:ptCount val="1"/>
                <c:pt idx="0">
                  <c:v>Information</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9A7F-4209-A15A-F8659056B8B8}"/>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9A7F-4209-A15A-F8659056B8B8}"/>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9A7F-4209-A15A-F8659056B8B8}"/>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9A7F-4209-A15A-F8659056B8B8}"/>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9A7F-4209-A15A-F8659056B8B8}"/>
              </c:ext>
            </c:extLst>
          </c:dPt>
          <c:dPt>
            <c:idx val="5"/>
            <c:bubble3D val="0"/>
            <c:spPr>
              <a:noFill/>
            </c:spPr>
            <c:extLst xmlns:c16r2="http://schemas.microsoft.com/office/drawing/2015/06/chart">
              <c:ext xmlns:c16="http://schemas.microsoft.com/office/drawing/2014/chart" uri="{C3380CC4-5D6E-409C-BE32-E72D297353CC}">
                <c16:uniqueId val="{00000005-9A7F-4209-A15A-F8659056B8B8}"/>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9A7F-4209-A15A-F8659056B8B8}"/>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dPt>
            <c:idx val="0"/>
            <c:bubble3D val="0"/>
            <c:spPr>
              <a:noFill/>
            </c:spPr>
            <c:extLst xmlns:c16r2="http://schemas.microsoft.com/office/drawing/2015/06/chart">
              <c:ext xmlns:c16="http://schemas.microsoft.com/office/drawing/2014/chart" uri="{C3380CC4-5D6E-409C-BE32-E72D297353CC}">
                <c16:uniqueId val="{00000007-9A7F-4209-A15A-F8659056B8B8}"/>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9A7F-4209-A15A-F8659056B8B8}"/>
              </c:ext>
            </c:extLst>
          </c:dPt>
          <c:dPt>
            <c:idx val="2"/>
            <c:bubble3D val="0"/>
            <c:spPr>
              <a:noFill/>
            </c:spPr>
            <c:extLst xmlns:c16r2="http://schemas.microsoft.com/office/drawing/2015/06/chart">
              <c:ext xmlns:c16="http://schemas.microsoft.com/office/drawing/2014/chart" uri="{C3380CC4-5D6E-409C-BE32-E72D297353CC}">
                <c16:uniqueId val="{00000009-9A7F-4209-A15A-F8659056B8B8}"/>
              </c:ext>
            </c:extLst>
          </c:dPt>
          <c:val>
            <c:numRef>
              <c:f>'Graphique piliers'!$G$141:$G$143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9A7F-4209-A15A-F8659056B8B8}"/>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piliers'!$D$140</c:f>
              <c:strCache>
                <c:ptCount val="1"/>
                <c:pt idx="0">
                  <c:v>Management &amp; organisation</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48E8-40A7-AD4C-657C58D8B6F7}"/>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48E8-40A7-AD4C-657C58D8B6F7}"/>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48E8-40A7-AD4C-657C58D8B6F7}"/>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48E8-40A7-AD4C-657C58D8B6F7}"/>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48E8-40A7-AD4C-657C58D8B6F7}"/>
              </c:ext>
            </c:extLst>
          </c:dPt>
          <c:dPt>
            <c:idx val="5"/>
            <c:bubble3D val="0"/>
            <c:spPr>
              <a:noFill/>
            </c:spPr>
            <c:extLst xmlns:c16r2="http://schemas.microsoft.com/office/drawing/2015/06/chart">
              <c:ext xmlns:c16="http://schemas.microsoft.com/office/drawing/2014/chart" uri="{C3380CC4-5D6E-409C-BE32-E72D297353CC}">
                <c16:uniqueId val="{00000005-48E8-40A7-AD4C-657C58D8B6F7}"/>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48E8-40A7-AD4C-657C58D8B6F7}"/>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dPt>
            <c:idx val="0"/>
            <c:bubble3D val="0"/>
            <c:spPr>
              <a:noFill/>
            </c:spPr>
            <c:extLst xmlns:c16r2="http://schemas.microsoft.com/office/drawing/2015/06/chart">
              <c:ext xmlns:c16="http://schemas.microsoft.com/office/drawing/2014/chart" uri="{C3380CC4-5D6E-409C-BE32-E72D297353CC}">
                <c16:uniqueId val="{00000007-48E8-40A7-AD4C-657C58D8B6F7}"/>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48E8-40A7-AD4C-657C58D8B6F7}"/>
              </c:ext>
            </c:extLst>
          </c:dPt>
          <c:dPt>
            <c:idx val="2"/>
            <c:bubble3D val="0"/>
            <c:spPr>
              <a:noFill/>
            </c:spPr>
            <c:extLst xmlns:c16r2="http://schemas.microsoft.com/office/drawing/2015/06/chart">
              <c:ext xmlns:c16="http://schemas.microsoft.com/office/drawing/2014/chart" uri="{C3380CC4-5D6E-409C-BE32-E72D297353CC}">
                <c16:uniqueId val="{00000009-48E8-40A7-AD4C-657C58D8B6F7}"/>
              </c:ext>
            </c:extLst>
          </c:dPt>
          <c:val>
            <c:numRef>
              <c:f>'Graphique piliers'!$D$141:$D$143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48E8-40A7-AD4C-657C58D8B6F7}"/>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strRef>
              <c:f>' M-O-C'!$D$2</c:f>
              <c:strCache>
                <c:ptCount val="1"/>
                <c:pt idx="0">
                  <c:v>Note Maximum</c:v>
                </c:pt>
              </c:strCache>
            </c:strRef>
          </c:tx>
          <c:spPr>
            <a:gradFill>
              <a:gsLst>
                <a:gs pos="1000">
                  <a:srgbClr val="99FF99"/>
                </a:gs>
                <a:gs pos="29000">
                  <a:srgbClr val="FFFF66"/>
                </a:gs>
                <a:gs pos="50000">
                  <a:srgbClr val="FF7A00"/>
                </a:gs>
                <a:gs pos="60000">
                  <a:srgbClr val="FF0300"/>
                </a:gs>
                <a:gs pos="100000">
                  <a:srgbClr val="4D0808"/>
                </a:gs>
              </a:gsLst>
              <a:path path="circle">
                <a:fillToRect l="50000" t="50000" r="50000" b="50000"/>
              </a:path>
            </a:gradFill>
            <a:ln w="25400">
              <a:noFill/>
            </a:ln>
          </c:spPr>
          <c:cat>
            <c:strRef>
              <c:f>' M-O-C'!$B$3:$B$22</c:f>
              <c:strCache>
                <c:ptCount val="20"/>
                <c:pt idx="0">
                  <c:v>M01</c:v>
                </c:pt>
                <c:pt idx="1">
                  <c:v>M02</c:v>
                </c:pt>
                <c:pt idx="2">
                  <c:v>M03</c:v>
                </c:pt>
                <c:pt idx="3">
                  <c:v>M04</c:v>
                </c:pt>
                <c:pt idx="4">
                  <c:v>M05</c:v>
                </c:pt>
                <c:pt idx="5">
                  <c:v>M06</c:v>
                </c:pt>
                <c:pt idx="6">
                  <c:v>M07</c:v>
                </c:pt>
                <c:pt idx="7">
                  <c:v>M08</c:v>
                </c:pt>
                <c:pt idx="8">
                  <c:v>M09</c:v>
                </c:pt>
                <c:pt idx="9">
                  <c:v>M10</c:v>
                </c:pt>
                <c:pt idx="10">
                  <c:v>M11</c:v>
                </c:pt>
                <c:pt idx="11">
                  <c:v>M12</c:v>
                </c:pt>
                <c:pt idx="12">
                  <c:v>M13</c:v>
                </c:pt>
                <c:pt idx="13">
                  <c:v>M14</c:v>
                </c:pt>
                <c:pt idx="14">
                  <c:v>M15</c:v>
                </c:pt>
                <c:pt idx="15">
                  <c:v>M16</c:v>
                </c:pt>
                <c:pt idx="16">
                  <c:v>M17</c:v>
                </c:pt>
                <c:pt idx="17">
                  <c:v>M18</c:v>
                </c:pt>
                <c:pt idx="18">
                  <c:v>M19</c:v>
                </c:pt>
                <c:pt idx="19">
                  <c:v>M20</c:v>
                </c:pt>
              </c:strCache>
            </c:strRef>
          </c:cat>
          <c:val>
            <c:numRef>
              <c:f>' M-O-C'!$D$3:$D$22</c:f>
              <c:numCache>
                <c:formatCode>General</c:formatCode>
                <c:ptCount val="2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numCache>
            </c:numRef>
          </c:val>
          <c:extLst xmlns:c16r2="http://schemas.microsoft.com/office/drawing/2015/06/chart">
            <c:ext xmlns:c16="http://schemas.microsoft.com/office/drawing/2014/chart" uri="{C3380CC4-5D6E-409C-BE32-E72D297353CC}">
              <c16:uniqueId val="{00000000-831E-4996-A626-2FF66148331B}"/>
            </c:ext>
          </c:extLst>
        </c:ser>
        <c:ser>
          <c:idx val="1"/>
          <c:order val="1"/>
          <c:tx>
            <c:strRef>
              <c:f>' M-O-C'!$E$2</c:f>
              <c:strCache>
                <c:ptCount val="1"/>
                <c:pt idx="0">
                  <c:v>Note (de 1 à 5)</c:v>
                </c:pt>
              </c:strCache>
            </c:strRef>
          </c:tx>
          <c:spPr>
            <a:noFill/>
            <a:ln w="25400">
              <a:solidFill>
                <a:schemeClr val="tx1"/>
              </a:solidFill>
            </a:ln>
          </c:spPr>
          <c:cat>
            <c:strRef>
              <c:f>' M-O-C'!$B$3:$B$22</c:f>
              <c:strCache>
                <c:ptCount val="20"/>
                <c:pt idx="0">
                  <c:v>M01</c:v>
                </c:pt>
                <c:pt idx="1">
                  <c:v>M02</c:v>
                </c:pt>
                <c:pt idx="2">
                  <c:v>M03</c:v>
                </c:pt>
                <c:pt idx="3">
                  <c:v>M04</c:v>
                </c:pt>
                <c:pt idx="4">
                  <c:v>M05</c:v>
                </c:pt>
                <c:pt idx="5">
                  <c:v>M06</c:v>
                </c:pt>
                <c:pt idx="6">
                  <c:v>M07</c:v>
                </c:pt>
                <c:pt idx="7">
                  <c:v>M08</c:v>
                </c:pt>
                <c:pt idx="8">
                  <c:v>M09</c:v>
                </c:pt>
                <c:pt idx="9">
                  <c:v>M10</c:v>
                </c:pt>
                <c:pt idx="10">
                  <c:v>M11</c:v>
                </c:pt>
                <c:pt idx="11">
                  <c:v>M12</c:v>
                </c:pt>
                <c:pt idx="12">
                  <c:v>M13</c:v>
                </c:pt>
                <c:pt idx="13">
                  <c:v>M14</c:v>
                </c:pt>
                <c:pt idx="14">
                  <c:v>M15</c:v>
                </c:pt>
                <c:pt idx="15">
                  <c:v>M16</c:v>
                </c:pt>
                <c:pt idx="16">
                  <c:v>M17</c:v>
                </c:pt>
                <c:pt idx="17">
                  <c:v>M18</c:v>
                </c:pt>
                <c:pt idx="18">
                  <c:v>M19</c:v>
                </c:pt>
                <c:pt idx="19">
                  <c:v>M20</c:v>
                </c:pt>
              </c:strCache>
            </c:strRef>
          </c:cat>
          <c:val>
            <c:numRef>
              <c:f>' M-O-C'!$E$3:$E$22</c:f>
              <c:numCache>
                <c:formatCode>General</c:formatCode>
                <c:ptCount val="2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numCache>
            </c:numRef>
          </c:val>
          <c:extLst xmlns:c16r2="http://schemas.microsoft.com/office/drawing/2015/06/chart">
            <c:ext xmlns:c16="http://schemas.microsoft.com/office/drawing/2014/chart" uri="{C3380CC4-5D6E-409C-BE32-E72D297353CC}">
              <c16:uniqueId val="{00000001-831E-4996-A626-2FF66148331B}"/>
            </c:ext>
          </c:extLst>
        </c:ser>
        <c:dLbls>
          <c:showLegendKey val="0"/>
          <c:showVal val="0"/>
          <c:showCatName val="0"/>
          <c:showSerName val="0"/>
          <c:showPercent val="0"/>
          <c:showBubbleSize val="0"/>
        </c:dLbls>
        <c:axId val="-2145430208"/>
        <c:axId val="-2145428752"/>
      </c:radarChart>
      <c:catAx>
        <c:axId val="-2145430208"/>
        <c:scaling>
          <c:orientation val="minMax"/>
        </c:scaling>
        <c:delete val="0"/>
        <c:axPos val="b"/>
        <c:majorGridlines/>
        <c:numFmt formatCode="General" sourceLinked="0"/>
        <c:majorTickMark val="out"/>
        <c:minorTickMark val="none"/>
        <c:tickLblPos val="nextTo"/>
        <c:txPr>
          <a:bodyPr/>
          <a:lstStyle/>
          <a:p>
            <a:pPr>
              <a:defRPr lang="fr-BE"/>
            </a:pPr>
            <a:endParaRPr lang="fr-FR"/>
          </a:p>
        </c:txPr>
        <c:crossAx val="-2145428752"/>
        <c:crosses val="autoZero"/>
        <c:auto val="1"/>
        <c:lblAlgn val="ctr"/>
        <c:lblOffset val="100"/>
        <c:noMultiLvlLbl val="0"/>
      </c:catAx>
      <c:valAx>
        <c:axId val="-2145428752"/>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2145430208"/>
        <c:crosses val="autoZero"/>
        <c:crossBetween val="between"/>
      </c:valAx>
    </c:plotArea>
    <c:plotVisOnly val="1"/>
    <c:dispBlanksAs val="gap"/>
    <c:showDLblsOverMax val="0"/>
  </c:chart>
  <c:spPr>
    <a:ln>
      <a:noFill/>
    </a:ln>
  </c:spPr>
  <c:printSettings>
    <c:headerFooter/>
    <c:pageMargins b="0.750000000000012" l="0.700000000000001" r="0.700000000000001" t="0.750000000000012"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piliers'!$B$140</c:f>
              <c:strCache>
                <c:ptCount val="1"/>
                <c:pt idx="0">
                  <c:v>Capitalisation</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E6FA-4C7E-9EC6-8B30E41DC25B}"/>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E6FA-4C7E-9EC6-8B30E41DC25B}"/>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E6FA-4C7E-9EC6-8B30E41DC25B}"/>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E6FA-4C7E-9EC6-8B30E41DC25B}"/>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E6FA-4C7E-9EC6-8B30E41DC25B}"/>
              </c:ext>
            </c:extLst>
          </c:dPt>
          <c:dPt>
            <c:idx val="5"/>
            <c:bubble3D val="0"/>
            <c:spPr>
              <a:noFill/>
            </c:spPr>
            <c:extLst xmlns:c16r2="http://schemas.microsoft.com/office/drawing/2015/06/chart">
              <c:ext xmlns:c16="http://schemas.microsoft.com/office/drawing/2014/chart" uri="{C3380CC4-5D6E-409C-BE32-E72D297353CC}">
                <c16:uniqueId val="{00000005-E6FA-4C7E-9EC6-8B30E41DC25B}"/>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E6FA-4C7E-9EC6-8B30E41DC25B}"/>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dPt>
            <c:idx val="0"/>
            <c:bubble3D val="0"/>
            <c:spPr>
              <a:noFill/>
            </c:spPr>
            <c:extLst xmlns:c16r2="http://schemas.microsoft.com/office/drawing/2015/06/chart">
              <c:ext xmlns:c16="http://schemas.microsoft.com/office/drawing/2014/chart" uri="{C3380CC4-5D6E-409C-BE32-E72D297353CC}">
                <c16:uniqueId val="{00000007-E6FA-4C7E-9EC6-8B30E41DC25B}"/>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E6FA-4C7E-9EC6-8B30E41DC25B}"/>
              </c:ext>
            </c:extLst>
          </c:dPt>
          <c:dPt>
            <c:idx val="2"/>
            <c:bubble3D val="0"/>
            <c:spPr>
              <a:noFill/>
            </c:spPr>
            <c:extLst xmlns:c16r2="http://schemas.microsoft.com/office/drawing/2015/06/chart">
              <c:ext xmlns:c16="http://schemas.microsoft.com/office/drawing/2014/chart" uri="{C3380CC4-5D6E-409C-BE32-E72D297353CC}">
                <c16:uniqueId val="{00000009-E6FA-4C7E-9EC6-8B30E41DC25B}"/>
              </c:ext>
            </c:extLst>
          </c:dPt>
          <c:val>
            <c:numRef>
              <c:f>'Graphique piliers'!$B$141:$B$143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E6FA-4C7E-9EC6-8B30E41DC25B}"/>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strRef>
              <c:f>'C'!$C$3</c:f>
              <c:strCache>
                <c:ptCount val="1"/>
                <c:pt idx="0">
                  <c:v>Max</c:v>
                </c:pt>
              </c:strCache>
            </c:strRef>
          </c:tx>
          <c:spPr>
            <a:gradFill>
              <a:gsLst>
                <a:gs pos="1000">
                  <a:srgbClr val="99FF99"/>
                </a:gs>
                <a:gs pos="29000">
                  <a:srgbClr val="FFFF66"/>
                </a:gs>
                <a:gs pos="50000">
                  <a:srgbClr val="FF7A00"/>
                </a:gs>
                <a:gs pos="63000">
                  <a:srgbClr val="FF0300"/>
                </a:gs>
                <a:gs pos="100000">
                  <a:srgbClr val="4D0808"/>
                </a:gs>
              </a:gsLst>
              <a:path path="circle">
                <a:fillToRect l="50000" t="50000" r="50000" b="50000"/>
              </a:path>
            </a:gradFill>
            <a:ln w="25400">
              <a:noFill/>
            </a:ln>
          </c:spPr>
          <c:cat>
            <c:strRef>
              <c:f>'C'!$A$4:$A$8</c:f>
              <c:strCache>
                <c:ptCount val="5"/>
                <c:pt idx="0">
                  <c:v>C01</c:v>
                </c:pt>
                <c:pt idx="1">
                  <c:v>C02</c:v>
                </c:pt>
                <c:pt idx="2">
                  <c:v>C03</c:v>
                </c:pt>
                <c:pt idx="3">
                  <c:v>C04</c:v>
                </c:pt>
                <c:pt idx="4">
                  <c:v>C05</c:v>
                </c:pt>
              </c:strCache>
            </c:strRef>
          </c:cat>
          <c:val>
            <c:numRef>
              <c:f>'C'!$C$4:$C$8</c:f>
              <c:numCache>
                <c:formatCode>General</c:formatCode>
                <c:ptCount val="5"/>
                <c:pt idx="0">
                  <c:v>5.0</c:v>
                </c:pt>
                <c:pt idx="1">
                  <c:v>5.0</c:v>
                </c:pt>
                <c:pt idx="2">
                  <c:v>5.0</c:v>
                </c:pt>
                <c:pt idx="3">
                  <c:v>5.0</c:v>
                </c:pt>
                <c:pt idx="4">
                  <c:v>5.0</c:v>
                </c:pt>
              </c:numCache>
            </c:numRef>
          </c:val>
          <c:extLst xmlns:c16r2="http://schemas.microsoft.com/office/drawing/2015/06/chart">
            <c:ext xmlns:c16="http://schemas.microsoft.com/office/drawing/2014/chart" uri="{C3380CC4-5D6E-409C-BE32-E72D297353CC}">
              <c16:uniqueId val="{00000000-0C31-4290-A09F-5E07442E177C}"/>
            </c:ext>
          </c:extLst>
        </c:ser>
        <c:ser>
          <c:idx val="1"/>
          <c:order val="1"/>
          <c:tx>
            <c:strRef>
              <c:f>'C'!$D$3</c:f>
              <c:strCache>
                <c:ptCount val="1"/>
                <c:pt idx="0">
                  <c:v>Note (de 1 à 5)</c:v>
                </c:pt>
              </c:strCache>
            </c:strRef>
          </c:tx>
          <c:spPr>
            <a:noFill/>
            <a:ln w="25400">
              <a:solidFill>
                <a:schemeClr val="tx1"/>
              </a:solidFill>
            </a:ln>
          </c:spPr>
          <c:cat>
            <c:strRef>
              <c:f>'C'!$A$4:$A$8</c:f>
              <c:strCache>
                <c:ptCount val="5"/>
                <c:pt idx="0">
                  <c:v>C01</c:v>
                </c:pt>
                <c:pt idx="1">
                  <c:v>C02</c:v>
                </c:pt>
                <c:pt idx="2">
                  <c:v>C03</c:v>
                </c:pt>
                <c:pt idx="3">
                  <c:v>C04</c:v>
                </c:pt>
                <c:pt idx="4">
                  <c:v>C05</c:v>
                </c:pt>
              </c:strCache>
            </c:strRef>
          </c:cat>
          <c:val>
            <c:numRef>
              <c:f>'C'!$D$4:$D$8</c:f>
              <c:numCache>
                <c:formatCode>General</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1-0C31-4290-A09F-5E07442E177C}"/>
            </c:ext>
          </c:extLst>
        </c:ser>
        <c:dLbls>
          <c:showLegendKey val="0"/>
          <c:showVal val="0"/>
          <c:showCatName val="0"/>
          <c:showSerName val="0"/>
          <c:showPercent val="0"/>
          <c:showBubbleSize val="0"/>
        </c:dLbls>
        <c:axId val="-2145469120"/>
        <c:axId val="-2145486848"/>
      </c:radarChart>
      <c:catAx>
        <c:axId val="-2145469120"/>
        <c:scaling>
          <c:orientation val="minMax"/>
        </c:scaling>
        <c:delete val="0"/>
        <c:axPos val="b"/>
        <c:majorGridlines/>
        <c:numFmt formatCode="General" sourceLinked="0"/>
        <c:majorTickMark val="out"/>
        <c:minorTickMark val="none"/>
        <c:tickLblPos val="nextTo"/>
        <c:txPr>
          <a:bodyPr/>
          <a:lstStyle/>
          <a:p>
            <a:pPr>
              <a:defRPr lang="fr-BE"/>
            </a:pPr>
            <a:endParaRPr lang="fr-FR"/>
          </a:p>
        </c:txPr>
        <c:crossAx val="-2145486848"/>
        <c:crosses val="autoZero"/>
        <c:auto val="1"/>
        <c:lblAlgn val="ctr"/>
        <c:lblOffset val="100"/>
        <c:noMultiLvlLbl val="0"/>
      </c:catAx>
      <c:valAx>
        <c:axId val="-2145486848"/>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2145469120"/>
        <c:crosses val="autoZero"/>
        <c:crossBetween val="between"/>
      </c:valAx>
    </c:plotArea>
    <c:plotVisOnly val="0"/>
    <c:dispBlanksAs val="gap"/>
    <c:showDLblsOverMax val="0"/>
  </c:chart>
  <c:spPr>
    <a:ln>
      <a:noFill/>
    </a:ln>
  </c:spPr>
  <c:printSettings>
    <c:headerFooter/>
    <c:pageMargins b="0.750000000000012" l="0.700000000000001" r="0.700000000000001" t="0.750000000000012"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strRef>
              <c:f>'Graphique piliers'!$B$153</c:f>
              <c:strCache>
                <c:ptCount val="1"/>
                <c:pt idx="0">
                  <c:v>Max</c:v>
                </c:pt>
              </c:strCache>
            </c:strRef>
          </c:tx>
          <c:spPr>
            <a:gradFill>
              <a:gsLst>
                <a:gs pos="1000">
                  <a:srgbClr val="99FF99"/>
                </a:gs>
                <a:gs pos="29000">
                  <a:srgbClr val="FFFF66"/>
                </a:gs>
                <a:gs pos="50000">
                  <a:srgbClr val="FF7A00"/>
                </a:gs>
                <a:gs pos="60000">
                  <a:srgbClr val="FF0300"/>
                </a:gs>
                <a:gs pos="100000">
                  <a:srgbClr val="4D0808"/>
                </a:gs>
              </a:gsLst>
              <a:path path="circle">
                <a:fillToRect l="50000" t="50000" r="50000" b="50000"/>
              </a:path>
            </a:gradFill>
            <a:ln w="25400">
              <a:noFill/>
            </a:ln>
          </c:spPr>
          <c:cat>
            <c:strRef>
              <c:f>'Graphique piliers'!$A$154:$A$159</c:f>
              <c:strCache>
                <c:ptCount val="6"/>
                <c:pt idx="0">
                  <c:v>C</c:v>
                </c:pt>
                <c:pt idx="1">
                  <c:v>A</c:v>
                </c:pt>
                <c:pt idx="2">
                  <c:v>M</c:v>
                </c:pt>
                <c:pt idx="3">
                  <c:v>E</c:v>
                </c:pt>
                <c:pt idx="4">
                  <c:v>L</c:v>
                </c:pt>
                <c:pt idx="5">
                  <c:v>I</c:v>
                </c:pt>
              </c:strCache>
            </c:strRef>
          </c:cat>
          <c:val>
            <c:numRef>
              <c:f>'Graphique piliers'!$B$154:$B$159</c:f>
              <c:numCache>
                <c:formatCode>General</c:formatCode>
                <c:ptCount val="6"/>
                <c:pt idx="0">
                  <c:v>5.0</c:v>
                </c:pt>
                <c:pt idx="1">
                  <c:v>5.0</c:v>
                </c:pt>
                <c:pt idx="2">
                  <c:v>5.0</c:v>
                </c:pt>
                <c:pt idx="3">
                  <c:v>5.0</c:v>
                </c:pt>
                <c:pt idx="4">
                  <c:v>5.0</c:v>
                </c:pt>
                <c:pt idx="5">
                  <c:v>5.0</c:v>
                </c:pt>
              </c:numCache>
            </c:numRef>
          </c:val>
          <c:extLst xmlns:c16r2="http://schemas.microsoft.com/office/drawing/2015/06/chart">
            <c:ext xmlns:c16="http://schemas.microsoft.com/office/drawing/2014/chart" uri="{C3380CC4-5D6E-409C-BE32-E72D297353CC}">
              <c16:uniqueId val="{00000000-1E55-40B3-A144-C1D8554A65D2}"/>
            </c:ext>
          </c:extLst>
        </c:ser>
        <c:ser>
          <c:idx val="1"/>
          <c:order val="1"/>
          <c:tx>
            <c:strRef>
              <c:f>'Graphique piliers'!$C$153</c:f>
              <c:strCache>
                <c:ptCount val="1"/>
                <c:pt idx="0">
                  <c:v>Note</c:v>
                </c:pt>
              </c:strCache>
            </c:strRef>
          </c:tx>
          <c:spPr>
            <a:noFill/>
            <a:ln w="25400">
              <a:solidFill>
                <a:schemeClr val="tx1"/>
              </a:solidFill>
            </a:ln>
          </c:spPr>
          <c:cat>
            <c:strRef>
              <c:f>'Graphique piliers'!$A$154:$A$159</c:f>
              <c:strCache>
                <c:ptCount val="6"/>
                <c:pt idx="0">
                  <c:v>C</c:v>
                </c:pt>
                <c:pt idx="1">
                  <c:v>A</c:v>
                </c:pt>
                <c:pt idx="2">
                  <c:v>M</c:v>
                </c:pt>
                <c:pt idx="3">
                  <c:v>E</c:v>
                </c:pt>
                <c:pt idx="4">
                  <c:v>L</c:v>
                </c:pt>
                <c:pt idx="5">
                  <c:v>I</c:v>
                </c:pt>
              </c:strCache>
            </c:strRef>
          </c:cat>
          <c:val>
            <c:numRef>
              <c:f>'Graphique piliers'!$C$154:$C$159</c:f>
              <c:numCache>
                <c:formatCode>0.000</c:formatCode>
                <c:ptCount val="6"/>
                <c:pt idx="0">
                  <c:v>1.0</c:v>
                </c:pt>
                <c:pt idx="1">
                  <c:v>1.0</c:v>
                </c:pt>
                <c:pt idx="2">
                  <c:v>1.0</c:v>
                </c:pt>
                <c:pt idx="3">
                  <c:v>1.0</c:v>
                </c:pt>
                <c:pt idx="4">
                  <c:v>1.0</c:v>
                </c:pt>
                <c:pt idx="5">
                  <c:v>1.0</c:v>
                </c:pt>
              </c:numCache>
            </c:numRef>
          </c:val>
          <c:extLst xmlns:c16r2="http://schemas.microsoft.com/office/drawing/2015/06/chart">
            <c:ext xmlns:c16="http://schemas.microsoft.com/office/drawing/2014/chart" uri="{C3380CC4-5D6E-409C-BE32-E72D297353CC}">
              <c16:uniqueId val="{00000001-1E55-40B3-A144-C1D8554A65D2}"/>
            </c:ext>
          </c:extLst>
        </c:ser>
        <c:dLbls>
          <c:showLegendKey val="0"/>
          <c:showVal val="0"/>
          <c:showCatName val="0"/>
          <c:showSerName val="0"/>
          <c:showPercent val="0"/>
          <c:showBubbleSize val="0"/>
        </c:dLbls>
        <c:axId val="2112814192"/>
        <c:axId val="2112198656"/>
      </c:radarChart>
      <c:catAx>
        <c:axId val="2112814192"/>
        <c:scaling>
          <c:orientation val="minMax"/>
        </c:scaling>
        <c:delete val="0"/>
        <c:axPos val="b"/>
        <c:majorGridlines/>
        <c:numFmt formatCode="General" sourceLinked="0"/>
        <c:majorTickMark val="out"/>
        <c:minorTickMark val="none"/>
        <c:tickLblPos val="nextTo"/>
        <c:txPr>
          <a:bodyPr/>
          <a:lstStyle/>
          <a:p>
            <a:pPr>
              <a:defRPr lang="fr-BE" sz="1400"/>
            </a:pPr>
            <a:endParaRPr lang="fr-FR"/>
          </a:p>
        </c:txPr>
        <c:crossAx val="2112198656"/>
        <c:crosses val="autoZero"/>
        <c:auto val="1"/>
        <c:lblAlgn val="ctr"/>
        <c:lblOffset val="100"/>
        <c:noMultiLvlLbl val="0"/>
      </c:catAx>
      <c:valAx>
        <c:axId val="2112198656"/>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2112814192"/>
        <c:crosses val="autoZero"/>
        <c:crossBetween val="between"/>
        <c:majorUnit val="1.0"/>
      </c:valAx>
    </c:plotArea>
    <c:plotVisOnly val="0"/>
    <c:dispBlanksAs val="gap"/>
    <c:showDLblsOverMax val="0"/>
  </c:chart>
  <c:spPr>
    <a:ln>
      <a:noFill/>
    </a:ln>
  </c:spPr>
  <c:printSettings>
    <c:headerFooter/>
    <c:pageMargins b="0.750000000000012" l="0.700000000000001" r="0.700000000000001" t="0.750000000000012"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strRef>
              <c:f>I!$D$3</c:f>
              <c:strCache>
                <c:ptCount val="1"/>
                <c:pt idx="0">
                  <c:v>Note Maximum</c:v>
                </c:pt>
              </c:strCache>
            </c:strRef>
          </c:tx>
          <c:spPr>
            <a:gradFill>
              <a:gsLst>
                <a:gs pos="1000">
                  <a:srgbClr val="99FF99"/>
                </a:gs>
                <a:gs pos="29000">
                  <a:srgbClr val="FFFF66"/>
                </a:gs>
                <a:gs pos="50000">
                  <a:srgbClr val="FF7A00"/>
                </a:gs>
                <a:gs pos="63000">
                  <a:srgbClr val="FF0300"/>
                </a:gs>
                <a:gs pos="100000">
                  <a:srgbClr val="4D0808"/>
                </a:gs>
              </a:gsLst>
              <a:path path="circle">
                <a:fillToRect l="50000" t="50000" r="50000" b="50000"/>
              </a:path>
            </a:gradFill>
            <a:ln w="25400">
              <a:noFill/>
            </a:ln>
          </c:spPr>
          <c:cat>
            <c:strRef>
              <c:f>I!$B$4:$B$12</c:f>
              <c:strCache>
                <c:ptCount val="9"/>
                <c:pt idx="0">
                  <c:v>I01</c:v>
                </c:pt>
                <c:pt idx="1">
                  <c:v>I02</c:v>
                </c:pt>
                <c:pt idx="2">
                  <c:v>I03</c:v>
                </c:pt>
                <c:pt idx="3">
                  <c:v>I04</c:v>
                </c:pt>
                <c:pt idx="4">
                  <c:v>I05</c:v>
                </c:pt>
                <c:pt idx="5">
                  <c:v>I06</c:v>
                </c:pt>
                <c:pt idx="6">
                  <c:v>I07</c:v>
                </c:pt>
                <c:pt idx="7">
                  <c:v>I08</c:v>
                </c:pt>
                <c:pt idx="8">
                  <c:v>I09</c:v>
                </c:pt>
              </c:strCache>
            </c:strRef>
          </c:cat>
          <c:val>
            <c:numRef>
              <c:f>I!$D$4:$D$12</c:f>
              <c:numCache>
                <c:formatCode>General</c:formatCode>
                <c:ptCount val="9"/>
                <c:pt idx="0">
                  <c:v>5.0</c:v>
                </c:pt>
                <c:pt idx="1">
                  <c:v>5.0</c:v>
                </c:pt>
                <c:pt idx="2">
                  <c:v>5.0</c:v>
                </c:pt>
                <c:pt idx="3">
                  <c:v>5.0</c:v>
                </c:pt>
                <c:pt idx="4">
                  <c:v>5.0</c:v>
                </c:pt>
                <c:pt idx="5">
                  <c:v>5.0</c:v>
                </c:pt>
                <c:pt idx="6">
                  <c:v>5.0</c:v>
                </c:pt>
                <c:pt idx="7">
                  <c:v>5.0</c:v>
                </c:pt>
                <c:pt idx="8">
                  <c:v>5.0</c:v>
                </c:pt>
              </c:numCache>
            </c:numRef>
          </c:val>
          <c:extLst xmlns:c16r2="http://schemas.microsoft.com/office/drawing/2015/06/chart">
            <c:ext xmlns:c16="http://schemas.microsoft.com/office/drawing/2014/chart" uri="{C3380CC4-5D6E-409C-BE32-E72D297353CC}">
              <c16:uniqueId val="{00000000-C60D-4D37-A9D4-F9EC29161AA4}"/>
            </c:ext>
          </c:extLst>
        </c:ser>
        <c:ser>
          <c:idx val="1"/>
          <c:order val="1"/>
          <c:tx>
            <c:strRef>
              <c:f>I!$E$3</c:f>
              <c:strCache>
                <c:ptCount val="1"/>
                <c:pt idx="0">
                  <c:v>Note (de 1 à 5)</c:v>
                </c:pt>
              </c:strCache>
            </c:strRef>
          </c:tx>
          <c:spPr>
            <a:noFill/>
            <a:ln w="25400">
              <a:solidFill>
                <a:schemeClr val="tx1"/>
              </a:solidFill>
            </a:ln>
          </c:spPr>
          <c:cat>
            <c:strRef>
              <c:f>I!$B$4:$B$12</c:f>
              <c:strCache>
                <c:ptCount val="9"/>
                <c:pt idx="0">
                  <c:v>I01</c:v>
                </c:pt>
                <c:pt idx="1">
                  <c:v>I02</c:v>
                </c:pt>
                <c:pt idx="2">
                  <c:v>I03</c:v>
                </c:pt>
                <c:pt idx="3">
                  <c:v>I04</c:v>
                </c:pt>
                <c:pt idx="4">
                  <c:v>I05</c:v>
                </c:pt>
                <c:pt idx="5">
                  <c:v>I06</c:v>
                </c:pt>
                <c:pt idx="6">
                  <c:v>I07</c:v>
                </c:pt>
                <c:pt idx="7">
                  <c:v>I08</c:v>
                </c:pt>
                <c:pt idx="8">
                  <c:v>I09</c:v>
                </c:pt>
              </c:strCache>
            </c:strRef>
          </c:cat>
          <c:val>
            <c:numRef>
              <c:f>I!$E$4:$E$12</c:f>
              <c:numCache>
                <c:formatCode>General</c:formatCode>
                <c:ptCount val="9"/>
                <c:pt idx="0">
                  <c:v>1.0</c:v>
                </c:pt>
                <c:pt idx="1">
                  <c:v>1.0</c:v>
                </c:pt>
                <c:pt idx="2">
                  <c:v>1.0</c:v>
                </c:pt>
                <c:pt idx="3">
                  <c:v>1.0</c:v>
                </c:pt>
                <c:pt idx="4">
                  <c:v>1.0</c:v>
                </c:pt>
                <c:pt idx="5">
                  <c:v>1.0</c:v>
                </c:pt>
                <c:pt idx="6">
                  <c:v>1.0</c:v>
                </c:pt>
                <c:pt idx="7">
                  <c:v>1.0</c:v>
                </c:pt>
                <c:pt idx="8">
                  <c:v>1.0</c:v>
                </c:pt>
              </c:numCache>
            </c:numRef>
          </c:val>
          <c:extLst xmlns:c16r2="http://schemas.microsoft.com/office/drawing/2015/06/chart">
            <c:ext xmlns:c16="http://schemas.microsoft.com/office/drawing/2014/chart" uri="{C3380CC4-5D6E-409C-BE32-E72D297353CC}">
              <c16:uniqueId val="{00000001-C60D-4D37-A9D4-F9EC29161AA4}"/>
            </c:ext>
          </c:extLst>
        </c:ser>
        <c:dLbls>
          <c:showLegendKey val="0"/>
          <c:showVal val="0"/>
          <c:showCatName val="0"/>
          <c:showSerName val="0"/>
          <c:showPercent val="0"/>
          <c:showBubbleSize val="0"/>
        </c:dLbls>
        <c:axId val="-1956958704"/>
        <c:axId val="-1956868784"/>
      </c:radarChart>
      <c:catAx>
        <c:axId val="-1956958704"/>
        <c:scaling>
          <c:orientation val="minMax"/>
        </c:scaling>
        <c:delete val="0"/>
        <c:axPos val="b"/>
        <c:majorGridlines/>
        <c:numFmt formatCode="General" sourceLinked="0"/>
        <c:majorTickMark val="out"/>
        <c:minorTickMark val="none"/>
        <c:tickLblPos val="nextTo"/>
        <c:txPr>
          <a:bodyPr/>
          <a:lstStyle/>
          <a:p>
            <a:pPr>
              <a:defRPr lang="fr-BE"/>
            </a:pPr>
            <a:endParaRPr lang="fr-FR"/>
          </a:p>
        </c:txPr>
        <c:crossAx val="-1956868784"/>
        <c:crosses val="autoZero"/>
        <c:auto val="1"/>
        <c:lblAlgn val="ctr"/>
        <c:lblOffset val="100"/>
        <c:noMultiLvlLbl val="0"/>
      </c:catAx>
      <c:valAx>
        <c:axId val="-1956868784"/>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1956958704"/>
        <c:crosses val="autoZero"/>
        <c:crossBetween val="between"/>
      </c:valAx>
    </c:plotArea>
    <c:plotVisOnly val="1"/>
    <c:dispBlanksAs val="gap"/>
    <c:showDLblsOverMax val="0"/>
  </c:chart>
  <c:spPr>
    <a:ln>
      <a:noFill/>
    </a:ln>
  </c:spPr>
  <c:printSettings>
    <c:headerFooter/>
    <c:pageMargins b="0.750000000000012" l="0.700000000000001" r="0.700000000000001" t="0.750000000000012"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96876339479"/>
          <c:y val="0.126426989470463"/>
          <c:w val="0.704144827453386"/>
          <c:h val="0.747146021059081"/>
        </c:manualLayout>
      </c:layout>
      <c:radarChart>
        <c:radarStyle val="filled"/>
        <c:varyColors val="0"/>
        <c:ser>
          <c:idx val="0"/>
          <c:order val="0"/>
          <c:tx>
            <c:strRef>
              <c:f>E!$C$4</c:f>
              <c:strCache>
                <c:ptCount val="1"/>
                <c:pt idx="0">
                  <c:v>Note Maximum</c:v>
                </c:pt>
              </c:strCache>
            </c:strRef>
          </c:tx>
          <c:spPr>
            <a:gradFill>
              <a:gsLst>
                <a:gs pos="1000">
                  <a:srgbClr val="99FF99"/>
                </a:gs>
                <a:gs pos="29000">
                  <a:srgbClr val="FFFF66"/>
                </a:gs>
                <a:gs pos="50000">
                  <a:srgbClr val="FF7A00"/>
                </a:gs>
                <a:gs pos="58000">
                  <a:srgbClr val="FF0300"/>
                </a:gs>
                <a:gs pos="100000">
                  <a:srgbClr val="4D0808"/>
                </a:gs>
              </a:gsLst>
              <a:path path="circle">
                <a:fillToRect l="50000" t="50000" r="50000" b="50000"/>
              </a:path>
            </a:gradFill>
            <a:ln w="25400">
              <a:noFill/>
            </a:ln>
          </c:spPr>
          <c:cat>
            <c:strRef>
              <c:f>E!$A$5:$A$9</c:f>
              <c:strCache>
                <c:ptCount val="5"/>
                <c:pt idx="0">
                  <c:v>E01</c:v>
                </c:pt>
                <c:pt idx="1">
                  <c:v>E02</c:v>
                </c:pt>
                <c:pt idx="2">
                  <c:v>E03</c:v>
                </c:pt>
                <c:pt idx="3">
                  <c:v>E04</c:v>
                </c:pt>
                <c:pt idx="4">
                  <c:v>E05</c:v>
                </c:pt>
              </c:strCache>
            </c:strRef>
          </c:cat>
          <c:val>
            <c:numRef>
              <c:f>E!$C$5:$C$9</c:f>
              <c:numCache>
                <c:formatCode>General</c:formatCode>
                <c:ptCount val="5"/>
                <c:pt idx="0">
                  <c:v>5.0</c:v>
                </c:pt>
                <c:pt idx="1">
                  <c:v>5.0</c:v>
                </c:pt>
                <c:pt idx="2">
                  <c:v>5.0</c:v>
                </c:pt>
                <c:pt idx="3">
                  <c:v>5.0</c:v>
                </c:pt>
                <c:pt idx="4">
                  <c:v>5.0</c:v>
                </c:pt>
              </c:numCache>
            </c:numRef>
          </c:val>
          <c:extLst xmlns:c16r2="http://schemas.microsoft.com/office/drawing/2015/06/chart">
            <c:ext xmlns:c16="http://schemas.microsoft.com/office/drawing/2014/chart" uri="{C3380CC4-5D6E-409C-BE32-E72D297353CC}">
              <c16:uniqueId val="{00000000-3052-4247-B601-D7154D955281}"/>
            </c:ext>
          </c:extLst>
        </c:ser>
        <c:ser>
          <c:idx val="1"/>
          <c:order val="1"/>
          <c:tx>
            <c:strRef>
              <c:f>E!$D$4</c:f>
              <c:strCache>
                <c:ptCount val="1"/>
                <c:pt idx="0">
                  <c:v>Note (de 1 à 5)</c:v>
                </c:pt>
              </c:strCache>
            </c:strRef>
          </c:tx>
          <c:spPr>
            <a:noFill/>
            <a:ln w="25400">
              <a:solidFill>
                <a:schemeClr val="tx1"/>
              </a:solidFill>
            </a:ln>
          </c:spPr>
          <c:cat>
            <c:strRef>
              <c:f>E!$A$5:$A$9</c:f>
              <c:strCache>
                <c:ptCount val="5"/>
                <c:pt idx="0">
                  <c:v>E01</c:v>
                </c:pt>
                <c:pt idx="1">
                  <c:v>E02</c:v>
                </c:pt>
                <c:pt idx="2">
                  <c:v>E03</c:v>
                </c:pt>
                <c:pt idx="3">
                  <c:v>E04</c:v>
                </c:pt>
                <c:pt idx="4">
                  <c:v>E05</c:v>
                </c:pt>
              </c:strCache>
            </c:strRef>
          </c:cat>
          <c:val>
            <c:numRef>
              <c:f>E!$D$5:$D$9</c:f>
              <c:numCache>
                <c:formatCode>General</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1-3052-4247-B601-D7154D955281}"/>
            </c:ext>
          </c:extLst>
        </c:ser>
        <c:dLbls>
          <c:showLegendKey val="0"/>
          <c:showVal val="0"/>
          <c:showCatName val="0"/>
          <c:showSerName val="0"/>
          <c:showPercent val="0"/>
          <c:showBubbleSize val="0"/>
        </c:dLbls>
        <c:axId val="-1957028928"/>
        <c:axId val="-1957116736"/>
      </c:radarChart>
      <c:catAx>
        <c:axId val="-1957028928"/>
        <c:scaling>
          <c:orientation val="minMax"/>
        </c:scaling>
        <c:delete val="0"/>
        <c:axPos val="b"/>
        <c:majorGridlines/>
        <c:numFmt formatCode="General" sourceLinked="0"/>
        <c:majorTickMark val="out"/>
        <c:minorTickMark val="none"/>
        <c:tickLblPos val="nextTo"/>
        <c:txPr>
          <a:bodyPr/>
          <a:lstStyle/>
          <a:p>
            <a:pPr>
              <a:defRPr lang="fr-BE"/>
            </a:pPr>
            <a:endParaRPr lang="fr-FR"/>
          </a:p>
        </c:txPr>
        <c:crossAx val="-1957116736"/>
        <c:crosses val="autoZero"/>
        <c:auto val="1"/>
        <c:lblAlgn val="ctr"/>
        <c:lblOffset val="100"/>
        <c:noMultiLvlLbl val="0"/>
      </c:catAx>
      <c:valAx>
        <c:axId val="-1957116736"/>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1957028928"/>
        <c:crosses val="autoZero"/>
        <c:crossBetween val="between"/>
      </c:valAx>
    </c:plotArea>
    <c:plotVisOnly val="1"/>
    <c:dispBlanksAs val="gap"/>
    <c:showDLblsOverMax val="0"/>
  </c:chart>
  <c:spPr>
    <a:ln>
      <a:noFill/>
    </a:ln>
  </c:spPr>
  <c:printSettings>
    <c:headerFooter/>
    <c:pageMargins b="0.750000000000012" l="0.700000000000001" r="0.700000000000001" t="0.750000000000012"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strRef>
              <c:f>L!$C$3</c:f>
              <c:strCache>
                <c:ptCount val="1"/>
                <c:pt idx="0">
                  <c:v>Note maximum</c:v>
                </c:pt>
              </c:strCache>
            </c:strRef>
          </c:tx>
          <c:spPr>
            <a:gradFill>
              <a:gsLst>
                <a:gs pos="1000">
                  <a:srgbClr val="99FF99"/>
                </a:gs>
                <a:gs pos="29000">
                  <a:srgbClr val="FFFF66"/>
                </a:gs>
                <a:gs pos="50000">
                  <a:srgbClr val="FF7A00"/>
                </a:gs>
                <a:gs pos="60000">
                  <a:srgbClr val="FF0300"/>
                </a:gs>
                <a:gs pos="100000">
                  <a:srgbClr val="4D0808"/>
                </a:gs>
              </a:gsLst>
              <a:path path="circle">
                <a:fillToRect l="50000" t="50000" r="50000" b="50000"/>
              </a:path>
            </a:gradFill>
            <a:ln w="25400">
              <a:noFill/>
            </a:ln>
          </c:spPr>
          <c:cat>
            <c:strRef>
              <c:f>L!$A$4:$A$9</c:f>
              <c:strCache>
                <c:ptCount val="6"/>
                <c:pt idx="0">
                  <c:v>L01</c:v>
                </c:pt>
                <c:pt idx="1">
                  <c:v>L02</c:v>
                </c:pt>
                <c:pt idx="2">
                  <c:v>L03</c:v>
                </c:pt>
                <c:pt idx="3">
                  <c:v>L04</c:v>
                </c:pt>
                <c:pt idx="4">
                  <c:v>L05</c:v>
                </c:pt>
                <c:pt idx="5">
                  <c:v>L06</c:v>
                </c:pt>
              </c:strCache>
            </c:strRef>
          </c:cat>
          <c:val>
            <c:numRef>
              <c:f>L!$C$4:$C$9</c:f>
              <c:numCache>
                <c:formatCode>General</c:formatCode>
                <c:ptCount val="6"/>
                <c:pt idx="0">
                  <c:v>5.0</c:v>
                </c:pt>
                <c:pt idx="1">
                  <c:v>5.0</c:v>
                </c:pt>
                <c:pt idx="2">
                  <c:v>5.0</c:v>
                </c:pt>
                <c:pt idx="3">
                  <c:v>5.0</c:v>
                </c:pt>
                <c:pt idx="4">
                  <c:v>5.0</c:v>
                </c:pt>
                <c:pt idx="5">
                  <c:v>5.0</c:v>
                </c:pt>
              </c:numCache>
            </c:numRef>
          </c:val>
          <c:extLst xmlns:c16r2="http://schemas.microsoft.com/office/drawing/2015/06/chart">
            <c:ext xmlns:c16="http://schemas.microsoft.com/office/drawing/2014/chart" uri="{C3380CC4-5D6E-409C-BE32-E72D297353CC}">
              <c16:uniqueId val="{00000000-1948-43BD-82FB-9F04EDC8B58B}"/>
            </c:ext>
          </c:extLst>
        </c:ser>
        <c:ser>
          <c:idx val="1"/>
          <c:order val="1"/>
          <c:tx>
            <c:strRef>
              <c:f>L!$D$3</c:f>
              <c:strCache>
                <c:ptCount val="1"/>
                <c:pt idx="0">
                  <c:v>Note (de 1 à 5)</c:v>
                </c:pt>
              </c:strCache>
            </c:strRef>
          </c:tx>
          <c:spPr>
            <a:noFill/>
            <a:ln w="25400">
              <a:solidFill>
                <a:schemeClr val="tx1"/>
              </a:solidFill>
            </a:ln>
          </c:spPr>
          <c:cat>
            <c:strRef>
              <c:f>L!$A$4:$A$9</c:f>
              <c:strCache>
                <c:ptCount val="6"/>
                <c:pt idx="0">
                  <c:v>L01</c:v>
                </c:pt>
                <c:pt idx="1">
                  <c:v>L02</c:v>
                </c:pt>
                <c:pt idx="2">
                  <c:v>L03</c:v>
                </c:pt>
                <c:pt idx="3">
                  <c:v>L04</c:v>
                </c:pt>
                <c:pt idx="4">
                  <c:v>L05</c:v>
                </c:pt>
                <c:pt idx="5">
                  <c:v>L06</c:v>
                </c:pt>
              </c:strCache>
            </c:strRef>
          </c:cat>
          <c:val>
            <c:numRef>
              <c:f>L!$D$4:$D$9</c:f>
              <c:numCache>
                <c:formatCode>General</c:formatCode>
                <c:ptCount val="6"/>
                <c:pt idx="0">
                  <c:v>1.0</c:v>
                </c:pt>
                <c:pt idx="1">
                  <c:v>1.0</c:v>
                </c:pt>
                <c:pt idx="2">
                  <c:v>1.0</c:v>
                </c:pt>
                <c:pt idx="3">
                  <c:v>1.0</c:v>
                </c:pt>
                <c:pt idx="4">
                  <c:v>1.0</c:v>
                </c:pt>
                <c:pt idx="5">
                  <c:v>1.0</c:v>
                </c:pt>
              </c:numCache>
            </c:numRef>
          </c:val>
          <c:extLst xmlns:c16r2="http://schemas.microsoft.com/office/drawing/2015/06/chart">
            <c:ext xmlns:c16="http://schemas.microsoft.com/office/drawing/2014/chart" uri="{C3380CC4-5D6E-409C-BE32-E72D297353CC}">
              <c16:uniqueId val="{00000001-1948-43BD-82FB-9F04EDC8B58B}"/>
            </c:ext>
          </c:extLst>
        </c:ser>
        <c:dLbls>
          <c:showLegendKey val="0"/>
          <c:showVal val="0"/>
          <c:showCatName val="0"/>
          <c:showSerName val="0"/>
          <c:showPercent val="0"/>
          <c:showBubbleSize val="0"/>
        </c:dLbls>
        <c:axId val="-2089758992"/>
        <c:axId val="-2089757856"/>
      </c:radarChart>
      <c:catAx>
        <c:axId val="-2089758992"/>
        <c:scaling>
          <c:orientation val="minMax"/>
        </c:scaling>
        <c:delete val="0"/>
        <c:axPos val="b"/>
        <c:majorGridlines/>
        <c:numFmt formatCode="General" sourceLinked="0"/>
        <c:majorTickMark val="out"/>
        <c:minorTickMark val="none"/>
        <c:tickLblPos val="nextTo"/>
        <c:txPr>
          <a:bodyPr/>
          <a:lstStyle/>
          <a:p>
            <a:pPr>
              <a:defRPr lang="fr-BE"/>
            </a:pPr>
            <a:endParaRPr lang="fr-FR"/>
          </a:p>
        </c:txPr>
        <c:crossAx val="-2089757856"/>
        <c:crosses val="autoZero"/>
        <c:auto val="1"/>
        <c:lblAlgn val="ctr"/>
        <c:lblOffset val="100"/>
        <c:noMultiLvlLbl val="0"/>
      </c:catAx>
      <c:valAx>
        <c:axId val="-2089757856"/>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2089758992"/>
        <c:crosses val="autoZero"/>
        <c:crossBetween val="between"/>
      </c:valAx>
    </c:plotArea>
    <c:plotVisOnly val="1"/>
    <c:dispBlanksAs val="gap"/>
    <c:showDLblsOverMax val="0"/>
  </c:chart>
  <c:spPr>
    <a:ln>
      <a:noFill/>
    </a:ln>
  </c:spPr>
  <c:printSettings>
    <c:headerFooter/>
    <c:pageMargins b="0.750000000000012" l="0.700000000000001" r="0.700000000000001" t="0.750000000000012"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piliers'!$C$140</c:f>
              <c:strCache>
                <c:ptCount val="1"/>
                <c:pt idx="0">
                  <c:v>Actifs</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2577-414D-B68D-3622D3A7ADC9}"/>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2577-414D-B68D-3622D3A7ADC9}"/>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2577-414D-B68D-3622D3A7ADC9}"/>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2577-414D-B68D-3622D3A7ADC9}"/>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2577-414D-B68D-3622D3A7ADC9}"/>
              </c:ext>
            </c:extLst>
          </c:dPt>
          <c:dPt>
            <c:idx val="5"/>
            <c:bubble3D val="0"/>
            <c:spPr>
              <a:noFill/>
            </c:spPr>
            <c:extLst xmlns:c16r2="http://schemas.microsoft.com/office/drawing/2015/06/chart">
              <c:ext xmlns:c16="http://schemas.microsoft.com/office/drawing/2014/chart" uri="{C3380CC4-5D6E-409C-BE32-E72D297353CC}">
                <c16:uniqueId val="{00000005-2577-414D-B68D-3622D3A7ADC9}"/>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2577-414D-B68D-3622D3A7ADC9}"/>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dPt>
            <c:idx val="0"/>
            <c:bubble3D val="0"/>
            <c:spPr>
              <a:noFill/>
            </c:spPr>
            <c:extLst xmlns:c16r2="http://schemas.microsoft.com/office/drawing/2015/06/chart">
              <c:ext xmlns:c16="http://schemas.microsoft.com/office/drawing/2014/chart" uri="{C3380CC4-5D6E-409C-BE32-E72D297353CC}">
                <c16:uniqueId val="{00000007-2577-414D-B68D-3622D3A7ADC9}"/>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2577-414D-B68D-3622D3A7ADC9}"/>
              </c:ext>
            </c:extLst>
          </c:dPt>
          <c:dPt>
            <c:idx val="2"/>
            <c:bubble3D val="0"/>
            <c:spPr>
              <a:noFill/>
            </c:spPr>
            <c:extLst xmlns:c16r2="http://schemas.microsoft.com/office/drawing/2015/06/chart">
              <c:ext xmlns:c16="http://schemas.microsoft.com/office/drawing/2014/chart" uri="{C3380CC4-5D6E-409C-BE32-E72D297353CC}">
                <c16:uniqueId val="{00000009-2577-414D-B68D-3622D3A7ADC9}"/>
              </c:ext>
            </c:extLst>
          </c:dPt>
          <c:val>
            <c:numRef>
              <c:f>'Graphique piliers'!$C$141:$C$143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2577-414D-B68D-3622D3A7ADC9}"/>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strRef>
              <c:f>A!$D$3</c:f>
              <c:strCache>
                <c:ptCount val="1"/>
                <c:pt idx="0">
                  <c:v>Note Maximum</c:v>
                </c:pt>
              </c:strCache>
            </c:strRef>
          </c:tx>
          <c:spPr>
            <a:gradFill>
              <a:gsLst>
                <a:gs pos="1000">
                  <a:srgbClr val="99FF99"/>
                </a:gs>
                <a:gs pos="29000">
                  <a:srgbClr val="FFFF66"/>
                </a:gs>
                <a:gs pos="50000">
                  <a:srgbClr val="FF7A00"/>
                </a:gs>
                <a:gs pos="60000">
                  <a:srgbClr val="FF0300"/>
                </a:gs>
                <a:gs pos="100000">
                  <a:srgbClr val="4D0808"/>
                </a:gs>
              </a:gsLst>
              <a:path path="circle">
                <a:fillToRect l="50000" t="50000" r="50000" b="50000"/>
              </a:path>
            </a:gradFill>
            <a:ln w="25400">
              <a:noFill/>
            </a:ln>
          </c:spPr>
          <c:cat>
            <c:strRef>
              <c:f>A!$B$4:$B$17</c:f>
              <c:strCache>
                <c:ptCount val="14"/>
                <c:pt idx="0">
                  <c:v>A01</c:v>
                </c:pt>
                <c:pt idx="1">
                  <c:v>A02</c:v>
                </c:pt>
                <c:pt idx="2">
                  <c:v>A03</c:v>
                </c:pt>
                <c:pt idx="3">
                  <c:v>A04</c:v>
                </c:pt>
                <c:pt idx="4">
                  <c:v>A05</c:v>
                </c:pt>
                <c:pt idx="5">
                  <c:v>A06</c:v>
                </c:pt>
                <c:pt idx="6">
                  <c:v>A07</c:v>
                </c:pt>
                <c:pt idx="7">
                  <c:v>A08</c:v>
                </c:pt>
                <c:pt idx="8">
                  <c:v>A09</c:v>
                </c:pt>
                <c:pt idx="9">
                  <c:v>A10</c:v>
                </c:pt>
                <c:pt idx="10">
                  <c:v>A11</c:v>
                </c:pt>
                <c:pt idx="11">
                  <c:v>A12</c:v>
                </c:pt>
                <c:pt idx="12">
                  <c:v>A13</c:v>
                </c:pt>
                <c:pt idx="13">
                  <c:v>A14</c:v>
                </c:pt>
              </c:strCache>
            </c:strRef>
          </c:cat>
          <c:val>
            <c:numRef>
              <c:f>A!$D$4:$D$17</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extLst xmlns:c16r2="http://schemas.microsoft.com/office/drawing/2015/06/chart">
            <c:ext xmlns:c16="http://schemas.microsoft.com/office/drawing/2014/chart" uri="{C3380CC4-5D6E-409C-BE32-E72D297353CC}">
              <c16:uniqueId val="{00000000-0CCA-4589-BB07-F8EA20273AB2}"/>
            </c:ext>
          </c:extLst>
        </c:ser>
        <c:ser>
          <c:idx val="1"/>
          <c:order val="1"/>
          <c:tx>
            <c:strRef>
              <c:f>A!$E$3</c:f>
              <c:strCache>
                <c:ptCount val="1"/>
                <c:pt idx="0">
                  <c:v>Note (de 1 à 5)</c:v>
                </c:pt>
              </c:strCache>
            </c:strRef>
          </c:tx>
          <c:spPr>
            <a:noFill/>
            <a:ln w="25400">
              <a:solidFill>
                <a:schemeClr val="tx1"/>
              </a:solidFill>
            </a:ln>
          </c:spPr>
          <c:cat>
            <c:strRef>
              <c:f>A!$B$4:$B$17</c:f>
              <c:strCache>
                <c:ptCount val="14"/>
                <c:pt idx="0">
                  <c:v>A01</c:v>
                </c:pt>
                <c:pt idx="1">
                  <c:v>A02</c:v>
                </c:pt>
                <c:pt idx="2">
                  <c:v>A03</c:v>
                </c:pt>
                <c:pt idx="3">
                  <c:v>A04</c:v>
                </c:pt>
                <c:pt idx="4">
                  <c:v>A05</c:v>
                </c:pt>
                <c:pt idx="5">
                  <c:v>A06</c:v>
                </c:pt>
                <c:pt idx="6">
                  <c:v>A07</c:v>
                </c:pt>
                <c:pt idx="7">
                  <c:v>A08</c:v>
                </c:pt>
                <c:pt idx="8">
                  <c:v>A09</c:v>
                </c:pt>
                <c:pt idx="9">
                  <c:v>A10</c:v>
                </c:pt>
                <c:pt idx="10">
                  <c:v>A11</c:v>
                </c:pt>
                <c:pt idx="11">
                  <c:v>A12</c:v>
                </c:pt>
                <c:pt idx="12">
                  <c:v>A13</c:v>
                </c:pt>
                <c:pt idx="13">
                  <c:v>A14</c:v>
                </c:pt>
              </c:strCache>
            </c:strRef>
          </c:cat>
          <c:val>
            <c:numRef>
              <c:f>A!$E$4:$E$17</c:f>
              <c:numCache>
                <c:formatCode>General</c:formatCode>
                <c:ptCount val="1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numCache>
            </c:numRef>
          </c:val>
          <c:extLst xmlns:c16r2="http://schemas.microsoft.com/office/drawing/2015/06/chart">
            <c:ext xmlns:c16="http://schemas.microsoft.com/office/drawing/2014/chart" uri="{C3380CC4-5D6E-409C-BE32-E72D297353CC}">
              <c16:uniqueId val="{00000001-0CCA-4589-BB07-F8EA20273AB2}"/>
            </c:ext>
          </c:extLst>
        </c:ser>
        <c:dLbls>
          <c:showLegendKey val="0"/>
          <c:showVal val="0"/>
          <c:showCatName val="0"/>
          <c:showSerName val="0"/>
          <c:showPercent val="0"/>
          <c:showBubbleSize val="0"/>
        </c:dLbls>
        <c:axId val="-1956733424"/>
        <c:axId val="-1956734720"/>
      </c:radarChart>
      <c:catAx>
        <c:axId val="-1956733424"/>
        <c:scaling>
          <c:orientation val="minMax"/>
        </c:scaling>
        <c:delete val="0"/>
        <c:axPos val="b"/>
        <c:majorGridlines/>
        <c:numFmt formatCode="General" sourceLinked="0"/>
        <c:majorTickMark val="out"/>
        <c:minorTickMark val="none"/>
        <c:tickLblPos val="nextTo"/>
        <c:txPr>
          <a:bodyPr/>
          <a:lstStyle/>
          <a:p>
            <a:pPr>
              <a:defRPr lang="fr-BE"/>
            </a:pPr>
            <a:endParaRPr lang="fr-FR"/>
          </a:p>
        </c:txPr>
        <c:crossAx val="-1956734720"/>
        <c:crosses val="autoZero"/>
        <c:auto val="1"/>
        <c:lblAlgn val="ctr"/>
        <c:lblOffset val="100"/>
        <c:noMultiLvlLbl val="0"/>
      </c:catAx>
      <c:valAx>
        <c:axId val="-1956734720"/>
        <c:scaling>
          <c:orientation val="minMax"/>
        </c:scaling>
        <c:delete val="0"/>
        <c:axPos val="l"/>
        <c:majorGridlines/>
        <c:numFmt formatCode="General" sourceLinked="1"/>
        <c:majorTickMark val="cross"/>
        <c:minorTickMark val="none"/>
        <c:tickLblPos val="nextTo"/>
        <c:txPr>
          <a:bodyPr/>
          <a:lstStyle/>
          <a:p>
            <a:pPr>
              <a:defRPr lang="fr-BE"/>
            </a:pPr>
            <a:endParaRPr lang="fr-FR"/>
          </a:p>
        </c:txPr>
        <c:crossAx val="-1956733424"/>
        <c:crosses val="autoZero"/>
        <c:crossBetween val="between"/>
      </c:valAx>
    </c:plotArea>
    <c:plotVisOnly val="1"/>
    <c:dispBlanksAs val="gap"/>
    <c:showDLblsOverMax val="0"/>
  </c:chart>
  <c:spPr>
    <a:ln>
      <a:noFill/>
    </a:ln>
  </c:spPr>
  <c:printSettings>
    <c:headerFooter/>
    <c:pageMargins b="0.750000000000012" l="0.700000000000001" r="0.700000000000001" t="0.750000000000012"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piliers'!$E$140</c:f>
              <c:strCache>
                <c:ptCount val="1"/>
                <c:pt idx="0">
                  <c:v>Earnings revenus</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DA0C-40F1-8434-B45ACB0D4ACC}"/>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DA0C-40F1-8434-B45ACB0D4ACC}"/>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DA0C-40F1-8434-B45ACB0D4ACC}"/>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DA0C-40F1-8434-B45ACB0D4ACC}"/>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DA0C-40F1-8434-B45ACB0D4ACC}"/>
              </c:ext>
            </c:extLst>
          </c:dPt>
          <c:dPt>
            <c:idx val="5"/>
            <c:bubble3D val="0"/>
            <c:spPr>
              <a:noFill/>
            </c:spPr>
            <c:extLst xmlns:c16r2="http://schemas.microsoft.com/office/drawing/2015/06/chart">
              <c:ext xmlns:c16="http://schemas.microsoft.com/office/drawing/2014/chart" uri="{C3380CC4-5D6E-409C-BE32-E72D297353CC}">
                <c16:uniqueId val="{00000005-DA0C-40F1-8434-B45ACB0D4ACC}"/>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DA0C-40F1-8434-B45ACB0D4ACC}"/>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dPt>
            <c:idx val="0"/>
            <c:bubble3D val="0"/>
            <c:spPr>
              <a:noFill/>
            </c:spPr>
            <c:extLst xmlns:c16r2="http://schemas.microsoft.com/office/drawing/2015/06/chart">
              <c:ext xmlns:c16="http://schemas.microsoft.com/office/drawing/2014/chart" uri="{C3380CC4-5D6E-409C-BE32-E72D297353CC}">
                <c16:uniqueId val="{00000007-DA0C-40F1-8434-B45ACB0D4ACC}"/>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DA0C-40F1-8434-B45ACB0D4ACC}"/>
              </c:ext>
            </c:extLst>
          </c:dPt>
          <c:dPt>
            <c:idx val="2"/>
            <c:bubble3D val="0"/>
            <c:spPr>
              <a:noFill/>
            </c:spPr>
            <c:extLst xmlns:c16r2="http://schemas.microsoft.com/office/drawing/2015/06/chart">
              <c:ext xmlns:c16="http://schemas.microsoft.com/office/drawing/2014/chart" uri="{C3380CC4-5D6E-409C-BE32-E72D297353CC}">
                <c16:uniqueId val="{00000009-DA0C-40F1-8434-B45ACB0D4ACC}"/>
              </c:ext>
            </c:extLst>
          </c:dPt>
          <c:val>
            <c:numRef>
              <c:f>'Graphique piliers'!$E$141:$E$143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DA0C-40F1-8434-B45ACB0D4ACC}"/>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17230835843"/>
          <c:y val="0.081720430107527"/>
          <c:w val="0.603966122791338"/>
          <c:h val="0.839322548864773"/>
        </c:manualLayout>
      </c:layout>
      <c:doughnutChart>
        <c:varyColors val="1"/>
        <c:ser>
          <c:idx val="0"/>
          <c:order val="0"/>
          <c:tx>
            <c:strRef>
              <c:f>'Graphique piliers'!$F$140</c:f>
              <c:strCache>
                <c:ptCount val="1"/>
                <c:pt idx="0">
                  <c:v>Liquidités - ALM</c:v>
                </c:pt>
              </c:strCache>
            </c:strRef>
          </c:tx>
          <c:dPt>
            <c:idx val="0"/>
            <c:bubble3D val="0"/>
            <c:spPr>
              <a:solidFill>
                <a:srgbClr val="66FF66"/>
              </a:solidFill>
            </c:spPr>
            <c:extLst xmlns:c16r2="http://schemas.microsoft.com/office/drawing/2015/06/chart">
              <c:ext xmlns:c16="http://schemas.microsoft.com/office/drawing/2014/chart" uri="{C3380CC4-5D6E-409C-BE32-E72D297353CC}">
                <c16:uniqueId val="{00000000-D317-480B-8910-3E4B8C2AE9A8}"/>
              </c:ext>
            </c:extLst>
          </c:dPt>
          <c:dPt>
            <c:idx val="1"/>
            <c:bubble3D val="0"/>
            <c:spPr>
              <a:solidFill>
                <a:srgbClr val="FFFF66"/>
              </a:solidFill>
            </c:spPr>
            <c:extLst xmlns:c16r2="http://schemas.microsoft.com/office/drawing/2015/06/chart">
              <c:ext xmlns:c16="http://schemas.microsoft.com/office/drawing/2014/chart" uri="{C3380CC4-5D6E-409C-BE32-E72D297353CC}">
                <c16:uniqueId val="{00000001-D317-480B-8910-3E4B8C2AE9A8}"/>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2-D317-480B-8910-3E4B8C2AE9A8}"/>
              </c:ext>
            </c:extLst>
          </c:dPt>
          <c:dPt>
            <c:idx val="3"/>
            <c:bubble3D val="0"/>
            <c:spPr>
              <a:solidFill>
                <a:srgbClr val="FF0000"/>
              </a:solidFill>
            </c:spPr>
            <c:extLst xmlns:c16r2="http://schemas.microsoft.com/office/drawing/2015/06/chart">
              <c:ext xmlns:c16="http://schemas.microsoft.com/office/drawing/2014/chart" uri="{C3380CC4-5D6E-409C-BE32-E72D297353CC}">
                <c16:uniqueId val="{00000003-D317-480B-8910-3E4B8C2AE9A8}"/>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4-D317-480B-8910-3E4B8C2AE9A8}"/>
              </c:ext>
            </c:extLst>
          </c:dPt>
          <c:dPt>
            <c:idx val="5"/>
            <c:bubble3D val="0"/>
            <c:spPr>
              <a:noFill/>
            </c:spPr>
            <c:extLst xmlns:c16r2="http://schemas.microsoft.com/office/drawing/2015/06/chart">
              <c:ext xmlns:c16="http://schemas.microsoft.com/office/drawing/2014/chart" uri="{C3380CC4-5D6E-409C-BE32-E72D297353CC}">
                <c16:uniqueId val="{00000005-D317-480B-8910-3E4B8C2AE9A8}"/>
              </c:ext>
            </c:extLst>
          </c:dPt>
          <c:val>
            <c:numRef>
              <c:f>'Graphique piliers'!$B$146:$B$151</c:f>
              <c:numCache>
                <c:formatCode>General</c:formatCode>
                <c:ptCount val="6"/>
                <c:pt idx="0">
                  <c:v>0.75</c:v>
                </c:pt>
                <c:pt idx="1">
                  <c:v>1.0</c:v>
                </c:pt>
                <c:pt idx="2">
                  <c:v>0.75</c:v>
                </c:pt>
                <c:pt idx="3">
                  <c:v>0.75</c:v>
                </c:pt>
                <c:pt idx="4">
                  <c:v>0.75</c:v>
                </c:pt>
                <c:pt idx="5">
                  <c:v>4.0</c:v>
                </c:pt>
              </c:numCache>
            </c:numRef>
          </c:val>
          <c:extLst xmlns:c16r2="http://schemas.microsoft.com/office/drawing/2015/06/chart">
            <c:ext xmlns:c16="http://schemas.microsoft.com/office/drawing/2014/chart" uri="{C3380CC4-5D6E-409C-BE32-E72D297353CC}">
              <c16:uniqueId val="{00000006-D317-480B-8910-3E4B8C2AE9A8}"/>
            </c:ext>
          </c:extLst>
        </c:ser>
        <c:dLbls>
          <c:showLegendKey val="0"/>
          <c:showVal val="0"/>
          <c:showCatName val="0"/>
          <c:showSerName val="0"/>
          <c:showPercent val="0"/>
          <c:showBubbleSize val="0"/>
          <c:showLeaderLines val="1"/>
        </c:dLbls>
        <c:firstSliceAng val="269"/>
        <c:holeSize val="50"/>
      </c:doughnutChart>
      <c:pieChart>
        <c:varyColors val="1"/>
        <c:ser>
          <c:idx val="1"/>
          <c:order val="1"/>
          <c:tx>
            <c:strRef>
              <c:f>'Graphique piliers'!$A$140</c:f>
              <c:strCache>
                <c:ptCount val="1"/>
                <c:pt idx="0">
                  <c:v>pointer</c:v>
                </c:pt>
              </c:strCache>
            </c:strRef>
          </c:tx>
          <c:dPt>
            <c:idx val="0"/>
            <c:bubble3D val="0"/>
            <c:spPr>
              <a:noFill/>
            </c:spPr>
            <c:extLst xmlns:c16r2="http://schemas.microsoft.com/office/drawing/2015/06/chart">
              <c:ext xmlns:c16="http://schemas.microsoft.com/office/drawing/2014/chart" uri="{C3380CC4-5D6E-409C-BE32-E72D297353CC}">
                <c16:uniqueId val="{00000007-D317-480B-8910-3E4B8C2AE9A8}"/>
              </c:ext>
            </c:extLst>
          </c:dPt>
          <c:dPt>
            <c:idx val="1"/>
            <c:bubble3D val="0"/>
            <c:spPr>
              <a:solidFill>
                <a:sysClr val="windowText" lastClr="000000"/>
              </a:solidFill>
            </c:spPr>
            <c:extLst xmlns:c16r2="http://schemas.microsoft.com/office/drawing/2015/06/chart">
              <c:ext xmlns:c16="http://schemas.microsoft.com/office/drawing/2014/chart" uri="{C3380CC4-5D6E-409C-BE32-E72D297353CC}">
                <c16:uniqueId val="{00000008-D317-480B-8910-3E4B8C2AE9A8}"/>
              </c:ext>
            </c:extLst>
          </c:dPt>
          <c:dPt>
            <c:idx val="2"/>
            <c:bubble3D val="0"/>
            <c:spPr>
              <a:noFill/>
            </c:spPr>
            <c:extLst xmlns:c16r2="http://schemas.microsoft.com/office/drawing/2015/06/chart">
              <c:ext xmlns:c16="http://schemas.microsoft.com/office/drawing/2014/chart" uri="{C3380CC4-5D6E-409C-BE32-E72D297353CC}">
                <c16:uniqueId val="{00000009-D317-480B-8910-3E4B8C2AE9A8}"/>
              </c:ext>
            </c:extLst>
          </c:dPt>
          <c:val>
            <c:numRef>
              <c:f>'Graphique piliers'!$F$141:$F$143</c:f>
              <c:numCache>
                <c:formatCode>0.00</c:formatCode>
                <c:ptCount val="3"/>
                <c:pt idx="0" formatCode="0.000">
                  <c:v>1.0</c:v>
                </c:pt>
                <c:pt idx="1">
                  <c:v>0.04</c:v>
                </c:pt>
                <c:pt idx="2">
                  <c:v>6.96</c:v>
                </c:pt>
              </c:numCache>
            </c:numRef>
          </c:val>
          <c:extLst xmlns:c16r2="http://schemas.microsoft.com/office/drawing/2015/06/chart">
            <c:ext xmlns:c16="http://schemas.microsoft.com/office/drawing/2014/chart" uri="{C3380CC4-5D6E-409C-BE32-E72D297353CC}">
              <c16:uniqueId val="{0000000A-D317-480B-8910-3E4B8C2AE9A8}"/>
            </c:ext>
          </c:extLst>
        </c:ser>
        <c:dLbls>
          <c:showLegendKey val="0"/>
          <c:showVal val="0"/>
          <c:showCatName val="0"/>
          <c:showSerName val="0"/>
          <c:showPercent val="0"/>
          <c:showBubbleSize val="0"/>
          <c:showLeaderLines val="1"/>
        </c:dLbls>
        <c:firstSliceAng val="224"/>
      </c:pieChart>
    </c:plotArea>
    <c:plotVisOnly val="0"/>
    <c:dispBlanksAs val="gap"/>
    <c:showDLblsOverMax val="0"/>
  </c:chart>
  <c:spPr>
    <a:ln>
      <a:noFill/>
    </a:ln>
  </c:spPr>
  <c:printSettings>
    <c:headerFooter/>
    <c:pageMargins b="0.750000000000012" l="0.700000000000001" r="0.700000000000001" t="0.750000000000012"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1" Type="http://schemas.openxmlformats.org/officeDocument/2006/relationships/chart" Target="../charts/chart13.xml"/><Relationship Id="rId12" Type="http://schemas.openxmlformats.org/officeDocument/2006/relationships/chart" Target="../charts/chart14.xml"/><Relationship Id="rId1" Type="http://schemas.openxmlformats.org/officeDocument/2006/relationships/chart" Target="../charts/chart3.xml"/><Relationship Id="rId2" Type="http://schemas.openxmlformats.org/officeDocument/2006/relationships/chart" Target="../charts/chart4.xml"/><Relationship Id="rId3" Type="http://schemas.openxmlformats.org/officeDocument/2006/relationships/chart" Target="../charts/chart5.xml"/><Relationship Id="rId4" Type="http://schemas.openxmlformats.org/officeDocument/2006/relationships/chart" Target="../charts/chart6.xml"/><Relationship Id="rId5" Type="http://schemas.openxmlformats.org/officeDocument/2006/relationships/chart" Target="../charts/chart7.xml"/><Relationship Id="rId6" Type="http://schemas.openxmlformats.org/officeDocument/2006/relationships/chart" Target="../charts/chart8.xml"/><Relationship Id="rId7" Type="http://schemas.openxmlformats.org/officeDocument/2006/relationships/chart" Target="../charts/chart9.xml"/><Relationship Id="rId8" Type="http://schemas.openxmlformats.org/officeDocument/2006/relationships/chart" Target="../charts/chart10.xml"/><Relationship Id="rId9" Type="http://schemas.openxmlformats.org/officeDocument/2006/relationships/chart" Target="../charts/chart11.xml"/><Relationship Id="rId10"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281150</xdr:colOff>
      <xdr:row>26</xdr:row>
      <xdr:rowOff>56793</xdr:rowOff>
    </xdr:from>
    <xdr:to>
      <xdr:col>3</xdr:col>
      <xdr:colOff>445191</xdr:colOff>
      <xdr:row>52</xdr:row>
      <xdr:rowOff>60876</xdr:rowOff>
    </xdr:to>
    <xdr:grpSp>
      <xdr:nvGrpSpPr>
        <xdr:cNvPr id="37" name="Group 36">
          <a:extLst>
            <a:ext uri="{FF2B5EF4-FFF2-40B4-BE49-F238E27FC236}">
              <a16:creationId xmlns:a16="http://schemas.microsoft.com/office/drawing/2014/main" xmlns="" id="{00000000-0008-0000-0100-000025000000}"/>
            </a:ext>
          </a:extLst>
        </xdr:cNvPr>
        <xdr:cNvGrpSpPr/>
      </xdr:nvGrpSpPr>
      <xdr:grpSpPr>
        <a:xfrm>
          <a:off x="281150" y="5446010"/>
          <a:ext cx="8711693" cy="4885301"/>
          <a:chOff x="264583" y="6526892"/>
          <a:chExt cx="6058201" cy="3823608"/>
        </a:xfrm>
      </xdr:grpSpPr>
      <xdr:grpSp>
        <xdr:nvGrpSpPr>
          <xdr:cNvPr id="36" name="Group 35">
            <a:extLst>
              <a:ext uri="{FF2B5EF4-FFF2-40B4-BE49-F238E27FC236}">
                <a16:creationId xmlns:a16="http://schemas.microsoft.com/office/drawing/2014/main" xmlns="" id="{00000000-0008-0000-0100-000024000000}"/>
              </a:ext>
            </a:extLst>
          </xdr:cNvPr>
          <xdr:cNvGrpSpPr/>
        </xdr:nvGrpSpPr>
        <xdr:grpSpPr>
          <a:xfrm>
            <a:off x="264583" y="6526892"/>
            <a:ext cx="6058201" cy="3823608"/>
            <a:chOff x="264583" y="6526892"/>
            <a:chExt cx="6058201" cy="3823608"/>
          </a:xfrm>
        </xdr:grpSpPr>
        <xdr:grpSp>
          <xdr:nvGrpSpPr>
            <xdr:cNvPr id="9" name="Group 8">
              <a:extLst>
                <a:ext uri="{FF2B5EF4-FFF2-40B4-BE49-F238E27FC236}">
                  <a16:creationId xmlns:a16="http://schemas.microsoft.com/office/drawing/2014/main" xmlns="" id="{00000000-0008-0000-0100-000009000000}"/>
                </a:ext>
              </a:extLst>
            </xdr:cNvPr>
            <xdr:cNvGrpSpPr/>
          </xdr:nvGrpSpPr>
          <xdr:grpSpPr>
            <a:xfrm>
              <a:off x="264583" y="6526892"/>
              <a:ext cx="6058201" cy="3823608"/>
              <a:chOff x="320524" y="6526892"/>
              <a:chExt cx="6002260" cy="3810000"/>
            </a:xfrm>
          </xdr:grpSpPr>
          <xdr:grpSp>
            <xdr:nvGrpSpPr>
              <xdr:cNvPr id="12" name="Group 11">
                <a:extLst>
                  <a:ext uri="{FF2B5EF4-FFF2-40B4-BE49-F238E27FC236}">
                    <a16:creationId xmlns:a16="http://schemas.microsoft.com/office/drawing/2014/main" xmlns="" id="{00000000-0008-0000-0100-00000C000000}"/>
                  </a:ext>
                </a:extLst>
              </xdr:cNvPr>
              <xdr:cNvGrpSpPr/>
            </xdr:nvGrpSpPr>
            <xdr:grpSpPr>
              <a:xfrm>
                <a:off x="320524" y="6526892"/>
                <a:ext cx="6002260" cy="3810000"/>
                <a:chOff x="1037253" y="339837"/>
                <a:chExt cx="4376184" cy="2952751"/>
              </a:xfrm>
            </xdr:grpSpPr>
            <xdr:graphicFrame macro="">
              <xdr:nvGraphicFramePr>
                <xdr:cNvPr id="13" name="Chart 12">
                  <a:extLst>
                    <a:ext uri="{FF2B5EF4-FFF2-40B4-BE49-F238E27FC236}">
                      <a16:creationId xmlns:a16="http://schemas.microsoft.com/office/drawing/2014/main" xmlns="" id="{00000000-0008-0000-0100-00000D000000}"/>
                    </a:ext>
                  </a:extLst>
                </xdr:cNvPr>
                <xdr:cNvGraphicFramePr/>
              </xdr:nvGraphicFramePr>
              <xdr:xfrm>
                <a:off x="1037253" y="339837"/>
                <a:ext cx="4376184" cy="2952751"/>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4" name="Group 27">
                  <a:extLst>
                    <a:ext uri="{FF2B5EF4-FFF2-40B4-BE49-F238E27FC236}">
                      <a16:creationId xmlns:a16="http://schemas.microsoft.com/office/drawing/2014/main" xmlns="" id="{00000000-0008-0000-0100-00000E000000}"/>
                    </a:ext>
                  </a:extLst>
                </xdr:cNvPr>
                <xdr:cNvGrpSpPr/>
              </xdr:nvGrpSpPr>
              <xdr:grpSpPr>
                <a:xfrm>
                  <a:off x="2914609" y="1510465"/>
                  <a:ext cx="516498" cy="495568"/>
                  <a:chOff x="3875820" y="1809751"/>
                  <a:chExt cx="557912" cy="557913"/>
                </a:xfrm>
              </xdr:grpSpPr>
              <xdr:sp macro="" textlink="">
                <xdr:nvSpPr>
                  <xdr:cNvPr id="15" name="Oval 14">
                    <a:extLst>
                      <a:ext uri="{FF2B5EF4-FFF2-40B4-BE49-F238E27FC236}">
                        <a16:creationId xmlns:a16="http://schemas.microsoft.com/office/drawing/2014/main" xmlns="" id="{00000000-0008-0000-0100-00000F000000}"/>
                      </a:ext>
                    </a:extLst>
                  </xdr:cNvPr>
                  <xdr:cNvSpPr/>
                </xdr:nvSpPr>
                <xdr:spPr>
                  <a:xfrm>
                    <a:off x="3875820" y="1809751"/>
                    <a:ext cx="557912" cy="557913"/>
                  </a:xfrm>
                  <a:prstGeom prst="ellipse">
                    <a:avLst/>
                  </a:prstGeom>
                  <a:solidFill>
                    <a:sysClr val="windowText" lastClr="000000"/>
                  </a:solidFill>
                  <a:ln w="25400" cap="flat" cmpd="sng" algn="ctr">
                    <a:noFill/>
                    <a:prstDash val="solid"/>
                  </a:ln>
                  <a:effectLst/>
                  <a:scene3d>
                    <a:camera prst="orthographicFront">
                      <a:rot lat="0" lon="0" rev="0"/>
                    </a:camera>
                    <a:lightRig rig="contrasting" dir="t">
                      <a:rot lat="0" lon="0" rev="7800000"/>
                    </a:lightRig>
                  </a:scene3d>
                  <a:sp3d>
                    <a:bevelT w="139700" h="139700"/>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fr-BE" sz="1100" b="0" i="0" u="none" strike="noStrike" kern="0" cap="none" spc="0" normalizeH="0" baseline="0" noProof="0">
                      <a:ln>
                        <a:noFill/>
                      </a:ln>
                      <a:solidFill>
                        <a:sysClr val="window" lastClr="FFFFFF"/>
                      </a:solidFill>
                      <a:effectLst/>
                      <a:uLnTx/>
                      <a:uFillTx/>
                      <a:latin typeface="Calibri"/>
                      <a:ea typeface="+mn-ea"/>
                      <a:cs typeface="+mn-cs"/>
                    </a:endParaRPr>
                  </a:p>
                </xdr:txBody>
              </xdr:sp>
              <xdr:sp macro="" textlink="'Graphique piliers'!H141">
                <xdr:nvSpPr>
                  <xdr:cNvPr id="16" name="TextBox 15">
                    <a:extLst>
                      <a:ext uri="{FF2B5EF4-FFF2-40B4-BE49-F238E27FC236}">
                        <a16:creationId xmlns:a16="http://schemas.microsoft.com/office/drawing/2014/main" xmlns="" id="{00000000-0008-0000-0100-000010000000}"/>
                      </a:ext>
                    </a:extLst>
                  </xdr:cNvPr>
                  <xdr:cNvSpPr txBox="1"/>
                </xdr:nvSpPr>
                <xdr:spPr>
                  <a:xfrm>
                    <a:off x="3928932" y="1898052"/>
                    <a:ext cx="450121" cy="188218"/>
                  </a:xfrm>
                  <a:prstGeom prst="rect">
                    <a:avLst/>
                  </a:prstGeom>
                  <a:no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fld id="{E249F9A3-7A87-4939-A952-4CBB12E341C7}" type="TxLink">
                      <a:rPr kumimoji="0" lang="en-US" sz="1200" b="1" i="0" u="none" strike="noStrike" kern="0" cap="none" spc="0" normalizeH="0" baseline="0" noProof="0">
                        <a:ln>
                          <a:noFill/>
                        </a:ln>
                        <a:solidFill>
                          <a:schemeClr val="bg1"/>
                        </a:solidFill>
                        <a:effectLst/>
                        <a:uLnTx/>
                        <a:uFillTx/>
                        <a:latin typeface="Calibri"/>
                        <a:ea typeface="+mn-ea"/>
                        <a:cs typeface="+mn-cs"/>
                      </a:rPr>
                      <a:pPr marL="0" marR="0" lvl="0" indent="0" algn="ctr" defTabSz="914400" eaLnBrk="1" fontAlgn="auto" latinLnBrk="0" hangingPunct="1">
                        <a:lnSpc>
                          <a:spcPct val="100000"/>
                        </a:lnSpc>
                        <a:spcBef>
                          <a:spcPts val="0"/>
                        </a:spcBef>
                        <a:spcAft>
                          <a:spcPts val="0"/>
                        </a:spcAft>
                        <a:buClrTx/>
                        <a:buSzTx/>
                        <a:buFontTx/>
                        <a:buNone/>
                        <a:tabLst/>
                        <a:defRPr/>
                      </a:pPr>
                      <a:t>1,000</a:t>
                    </a:fld>
                    <a:endParaRPr kumimoji="0" lang="fr-BE" sz="1800" b="1" i="0" u="none" strike="noStrike" kern="0" cap="none" spc="0" normalizeH="0" baseline="0" noProof="0">
                      <a:ln>
                        <a:noFill/>
                      </a:ln>
                      <a:solidFill>
                        <a:schemeClr val="bg1"/>
                      </a:solidFill>
                      <a:effectLst/>
                      <a:uLnTx/>
                      <a:uFillTx/>
                      <a:latin typeface="Calibri"/>
                      <a:ea typeface="+mn-ea"/>
                      <a:cs typeface="+mn-cs"/>
                    </a:endParaRPr>
                  </a:p>
                </xdr:txBody>
              </xdr:sp>
            </xdr:grpSp>
          </xdr:grpSp>
          <xdr:sp macro="" textlink="B92">
            <xdr:nvSpPr>
              <xdr:cNvPr id="8" name="TextBox 7">
                <a:extLst>
                  <a:ext uri="{FF2B5EF4-FFF2-40B4-BE49-F238E27FC236}">
                    <a16:creationId xmlns:a16="http://schemas.microsoft.com/office/drawing/2014/main" xmlns="" id="{00000000-0008-0000-0100-000008000000}"/>
                  </a:ext>
                </a:extLst>
              </xdr:cNvPr>
              <xdr:cNvSpPr txBox="1"/>
            </xdr:nvSpPr>
            <xdr:spPr>
              <a:xfrm>
                <a:off x="3069363" y="8329084"/>
                <a:ext cx="407328" cy="28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fld id="{DA0CF64F-22B4-4C8E-899A-A53B8B533A45}" type="TxLink">
                  <a:rPr lang="en-US" sz="1200" b="1" i="0" u="none" strike="noStrike">
                    <a:solidFill>
                      <a:schemeClr val="bg1"/>
                    </a:solidFill>
                    <a:latin typeface="Calibri"/>
                  </a:rPr>
                  <a:pPr/>
                  <a:t>A+</a:t>
                </a:fld>
                <a:endParaRPr lang="fr-BE" sz="1200" b="1">
                  <a:solidFill>
                    <a:schemeClr val="bg1"/>
                  </a:solidFill>
                </a:endParaRPr>
              </a:p>
            </xdr:txBody>
          </xdr:sp>
        </xdr:grpSp>
        <xdr:sp macro="" textlink="">
          <xdr:nvSpPr>
            <xdr:cNvPr id="10" name="TextBox 1">
              <a:extLst>
                <a:ext uri="{FF2B5EF4-FFF2-40B4-BE49-F238E27FC236}">
                  <a16:creationId xmlns:a16="http://schemas.microsoft.com/office/drawing/2014/main" xmlns="" id="{00000000-0008-0000-0100-00000A000000}"/>
                </a:ext>
              </a:extLst>
            </xdr:cNvPr>
            <xdr:cNvSpPr txBox="1"/>
          </xdr:nvSpPr>
          <xdr:spPr>
            <a:xfrm>
              <a:off x="3090334" y="7080251"/>
              <a:ext cx="370417" cy="22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200" b="0"/>
                <a:t>C</a:t>
              </a:r>
            </a:p>
          </xdr:txBody>
        </xdr:sp>
        <xdr:sp macro="" textlink="">
          <xdr:nvSpPr>
            <xdr:cNvPr id="11" name="TextBox 1">
              <a:extLst>
                <a:ext uri="{FF2B5EF4-FFF2-40B4-BE49-F238E27FC236}">
                  <a16:creationId xmlns:a16="http://schemas.microsoft.com/office/drawing/2014/main" xmlns="" id="{00000000-0008-0000-0100-00000B000000}"/>
                </a:ext>
              </a:extLst>
            </xdr:cNvPr>
            <xdr:cNvSpPr txBox="1"/>
          </xdr:nvSpPr>
          <xdr:spPr>
            <a:xfrm>
              <a:off x="4233333" y="7937501"/>
              <a:ext cx="370417" cy="22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200" b="0"/>
                <a:t>E</a:t>
              </a:r>
            </a:p>
          </xdr:txBody>
        </xdr:sp>
        <xdr:sp macro="" textlink="">
          <xdr:nvSpPr>
            <xdr:cNvPr id="17" name="TextBox 1">
              <a:extLst>
                <a:ext uri="{FF2B5EF4-FFF2-40B4-BE49-F238E27FC236}">
                  <a16:creationId xmlns:a16="http://schemas.microsoft.com/office/drawing/2014/main" xmlns="" id="{00000000-0008-0000-0100-000011000000}"/>
                </a:ext>
              </a:extLst>
            </xdr:cNvPr>
            <xdr:cNvSpPr txBox="1"/>
          </xdr:nvSpPr>
          <xdr:spPr>
            <a:xfrm>
              <a:off x="3835401" y="7338484"/>
              <a:ext cx="370417" cy="22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200" b="0"/>
                <a:t>D</a:t>
              </a:r>
            </a:p>
          </xdr:txBody>
        </xdr:sp>
      </xdr:grpSp>
      <xdr:cxnSp macro="">
        <xdr:nvCxnSpPr>
          <xdr:cNvPr id="20" name="Straight Connector 19">
            <a:extLst>
              <a:ext uri="{FF2B5EF4-FFF2-40B4-BE49-F238E27FC236}">
                <a16:creationId xmlns:a16="http://schemas.microsoft.com/office/drawing/2014/main" xmlns="" id="{00000000-0008-0000-0100-000014000000}"/>
              </a:ext>
            </a:extLst>
          </xdr:cNvPr>
          <xdr:cNvCxnSpPr/>
        </xdr:nvCxnSpPr>
        <xdr:spPr>
          <a:xfrm>
            <a:off x="2381250" y="7080250"/>
            <a:ext cx="391583" cy="677333"/>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xmlns="" id="{00000000-0008-0000-0100-000015000000}"/>
              </a:ext>
            </a:extLst>
          </xdr:cNvPr>
          <xdr:cNvCxnSpPr/>
        </xdr:nvCxnSpPr>
        <xdr:spPr>
          <a:xfrm>
            <a:off x="2084917" y="7334250"/>
            <a:ext cx="539750" cy="529167"/>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xmlns="" id="{00000000-0008-0000-0100-000017000000}"/>
              </a:ext>
            </a:extLst>
          </xdr:cNvPr>
          <xdr:cNvCxnSpPr/>
        </xdr:nvCxnSpPr>
        <xdr:spPr>
          <a:xfrm>
            <a:off x="1640417" y="8138583"/>
            <a:ext cx="783168" cy="169334"/>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xmlns="" id="{00000000-0008-0000-0100-00001A000000}"/>
              </a:ext>
            </a:extLst>
          </xdr:cNvPr>
          <xdr:cNvCxnSpPr/>
        </xdr:nvCxnSpPr>
        <xdr:spPr>
          <a:xfrm>
            <a:off x="1725084" y="7842250"/>
            <a:ext cx="751416" cy="296333"/>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865262</xdr:colOff>
      <xdr:row>41</xdr:row>
      <xdr:rowOff>97365</xdr:rowOff>
    </xdr:from>
    <xdr:to>
      <xdr:col>2</xdr:col>
      <xdr:colOff>3065085</xdr:colOff>
      <xdr:row>60</xdr:row>
      <xdr:rowOff>151794</xdr:rowOff>
    </xdr:to>
    <xdr:graphicFrame macro="">
      <xdr:nvGraphicFramePr>
        <xdr:cNvPr id="19" name="Chart 18">
          <a:extLst>
            <a:ext uri="{FF2B5EF4-FFF2-40B4-BE49-F238E27FC236}">
              <a16:creationId xmlns:a16="http://schemas.microsoft.com/office/drawing/2014/main" xmlns=""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0.16391</cdr:x>
      <cdr:y>0.45357</cdr:y>
    </cdr:from>
    <cdr:to>
      <cdr:x>0.21542</cdr:x>
      <cdr:y>0.52511</cdr:y>
    </cdr:to>
    <cdr:sp macro="" textlink="">
      <cdr:nvSpPr>
        <cdr:cNvPr id="2" name="TextBox 1"/>
        <cdr:cNvSpPr txBox="1"/>
      </cdr:nvSpPr>
      <cdr:spPr>
        <a:xfrm xmlns:a="http://schemas.openxmlformats.org/drawingml/2006/main">
          <a:off x="983578" y="1728107"/>
          <a:ext cx="309101" cy="27254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400" b="1"/>
            <a:t>1</a:t>
          </a:r>
        </a:p>
      </cdr:txBody>
    </cdr:sp>
  </cdr:relSizeAnchor>
  <cdr:relSizeAnchor xmlns:cdr="http://schemas.openxmlformats.org/drawingml/2006/chartDrawing">
    <cdr:from>
      <cdr:x>0.76228</cdr:x>
      <cdr:y>0.43483</cdr:y>
    </cdr:from>
    <cdr:to>
      <cdr:x>0.81795</cdr:x>
      <cdr:y>0.51219</cdr:y>
    </cdr:to>
    <cdr:sp macro="" textlink="">
      <cdr:nvSpPr>
        <cdr:cNvPr id="3" name="TextBox 1"/>
        <cdr:cNvSpPr txBox="1"/>
      </cdr:nvSpPr>
      <cdr:spPr>
        <a:xfrm xmlns:a="http://schemas.openxmlformats.org/drawingml/2006/main">
          <a:off x="4574225" y="1656697"/>
          <a:ext cx="334062" cy="29474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400" b="1"/>
            <a:t>5</a:t>
          </a:r>
        </a:p>
      </cdr:txBody>
    </cdr:sp>
  </cdr:relSizeAnchor>
  <cdr:relSizeAnchor xmlns:cdr="http://schemas.openxmlformats.org/drawingml/2006/chartDrawing">
    <cdr:from>
      <cdr:x>0.58351</cdr:x>
      <cdr:y>0.02579</cdr:y>
    </cdr:from>
    <cdr:to>
      <cdr:x>0.69133</cdr:x>
      <cdr:y>0.11684</cdr:y>
    </cdr:to>
    <cdr:sp macro="" textlink="">
      <cdr:nvSpPr>
        <cdr:cNvPr id="4" name="TextBox 1"/>
        <cdr:cNvSpPr txBox="1"/>
      </cdr:nvSpPr>
      <cdr:spPr>
        <a:xfrm xmlns:a="http://schemas.openxmlformats.org/drawingml/2006/main">
          <a:off x="2178708" y="71484"/>
          <a:ext cx="402565" cy="2523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400" b="1"/>
            <a:t>3,5</a:t>
          </a:r>
          <a:endParaRPr lang="fr-BE" sz="1200" b="1"/>
        </a:p>
      </cdr:txBody>
    </cdr:sp>
  </cdr:relSizeAnchor>
  <cdr:relSizeAnchor xmlns:cdr="http://schemas.openxmlformats.org/drawingml/2006/chartDrawing">
    <cdr:from>
      <cdr:x>0.16553</cdr:x>
      <cdr:y>0.20714</cdr:y>
    </cdr:from>
    <cdr:to>
      <cdr:x>0.28152</cdr:x>
      <cdr:y>0.29643</cdr:y>
    </cdr:to>
    <cdr:sp macro="" textlink="">
      <cdr:nvSpPr>
        <cdr:cNvPr id="5" name="TextBox 1"/>
        <cdr:cNvSpPr txBox="1"/>
      </cdr:nvSpPr>
      <cdr:spPr>
        <a:xfrm xmlns:a="http://schemas.openxmlformats.org/drawingml/2006/main">
          <a:off x="993322" y="789214"/>
          <a:ext cx="696033" cy="3401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400" b="1"/>
            <a:t>1,75</a:t>
          </a:r>
        </a:p>
      </cdr:txBody>
    </cdr:sp>
  </cdr:relSizeAnchor>
  <cdr:relSizeAnchor xmlns:cdr="http://schemas.openxmlformats.org/drawingml/2006/chartDrawing">
    <cdr:from>
      <cdr:x>0.70104</cdr:x>
      <cdr:y>0.1963</cdr:y>
    </cdr:from>
    <cdr:to>
      <cdr:x>0.80726</cdr:x>
      <cdr:y>0.28571</cdr:y>
    </cdr:to>
    <cdr:sp macro="" textlink="">
      <cdr:nvSpPr>
        <cdr:cNvPr id="6" name="TextBox 1"/>
        <cdr:cNvSpPr txBox="1"/>
      </cdr:nvSpPr>
      <cdr:spPr>
        <a:xfrm xmlns:a="http://schemas.openxmlformats.org/drawingml/2006/main">
          <a:off x="4206756" y="747893"/>
          <a:ext cx="637387" cy="34068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400" b="1"/>
            <a:t>4,25</a:t>
          </a:r>
          <a:endParaRPr lang="fr-BE" sz="1200" b="1"/>
        </a:p>
      </cdr:txBody>
    </cdr:sp>
  </cdr:relSizeAnchor>
  <cdr:relSizeAnchor xmlns:cdr="http://schemas.openxmlformats.org/drawingml/2006/chartDrawing">
    <cdr:from>
      <cdr:x>0.34375</cdr:x>
      <cdr:y>0.00573</cdr:y>
    </cdr:from>
    <cdr:to>
      <cdr:x>0.46186</cdr:x>
      <cdr:y>0.09934</cdr:y>
    </cdr:to>
    <cdr:sp macro="" textlink="">
      <cdr:nvSpPr>
        <cdr:cNvPr id="7" name="TextBox 1"/>
        <cdr:cNvSpPr txBox="1"/>
      </cdr:nvSpPr>
      <cdr:spPr>
        <a:xfrm xmlns:a="http://schemas.openxmlformats.org/drawingml/2006/main">
          <a:off x="1362074" y="16485"/>
          <a:ext cx="467983" cy="2692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400" b="1"/>
            <a:t>2,75</a:t>
          </a:r>
          <a:endParaRPr lang="fr-BE" sz="1200" b="1"/>
        </a:p>
      </cdr:txBody>
    </cdr:sp>
  </cdr:relSizeAnchor>
  <cdr:relSizeAnchor xmlns:cdr="http://schemas.openxmlformats.org/drawingml/2006/chartDrawing">
    <cdr:from>
      <cdr:x>0.24981</cdr:x>
      <cdr:y>0.155</cdr:y>
    </cdr:from>
    <cdr:to>
      <cdr:x>0.44023</cdr:x>
      <cdr:y>0.50455</cdr:y>
    </cdr:to>
    <cdr:grpSp>
      <cdr:nvGrpSpPr>
        <cdr:cNvPr id="15" name="Group 14">
          <a:extLst xmlns:a="http://schemas.openxmlformats.org/drawingml/2006/main">
            <a:ext uri="{FF2B5EF4-FFF2-40B4-BE49-F238E27FC236}">
              <a16:creationId xmlns:a16="http://schemas.microsoft.com/office/drawing/2014/main" xmlns="" id="{DB886BBB-25D2-4E13-B2B1-73D5AF81E0FE}"/>
            </a:ext>
          </a:extLst>
        </cdr:cNvPr>
        <cdr:cNvGrpSpPr/>
      </cdr:nvGrpSpPr>
      <cdr:grpSpPr>
        <a:xfrm xmlns:a="http://schemas.openxmlformats.org/drawingml/2006/main">
          <a:off x="2176268" y="757222"/>
          <a:ext cx="1658881" cy="1707657"/>
          <a:chOff x="1513406" y="592663"/>
          <a:chExt cx="1153603" cy="1336528"/>
        </a:xfrm>
      </cdr:grpSpPr>
      <cdr:sp macro="" textlink="">
        <cdr:nvSpPr>
          <cdr:cNvPr id="9" name="TextBox 1"/>
          <cdr:cNvSpPr txBox="1"/>
        </cdr:nvSpPr>
        <cdr:spPr>
          <a:xfrm xmlns:a="http://schemas.openxmlformats.org/drawingml/2006/main">
            <a:off x="1513406" y="1693319"/>
            <a:ext cx="359845" cy="23587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200" b="0"/>
              <a:t>A+</a:t>
            </a:r>
          </a:p>
        </cdr:txBody>
      </cdr:sp>
      <cdr:sp macro="" textlink="">
        <cdr:nvSpPr>
          <cdr:cNvPr id="10" name="TextBox 1"/>
          <cdr:cNvSpPr txBox="1"/>
        </cdr:nvSpPr>
        <cdr:spPr>
          <a:xfrm xmlns:a="http://schemas.openxmlformats.org/drawingml/2006/main">
            <a:off x="1545159" y="1460483"/>
            <a:ext cx="370398" cy="2252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200" b="0"/>
              <a:t>A</a:t>
            </a:r>
          </a:p>
        </cdr:txBody>
      </cdr:sp>
      <cdr:sp macro="" textlink="">
        <cdr:nvSpPr>
          <cdr:cNvPr id="11" name="TextBox 1"/>
          <cdr:cNvSpPr txBox="1"/>
        </cdr:nvSpPr>
        <cdr:spPr>
          <a:xfrm xmlns:a="http://schemas.openxmlformats.org/drawingml/2006/main">
            <a:off x="1640427" y="1217081"/>
            <a:ext cx="349255" cy="19351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200" b="0"/>
              <a:t>A-</a:t>
            </a:r>
          </a:p>
        </cdr:txBody>
      </cdr:sp>
      <cdr:sp macro="" textlink="">
        <cdr:nvSpPr>
          <cdr:cNvPr id="12" name="TextBox 1"/>
          <cdr:cNvSpPr txBox="1"/>
        </cdr:nvSpPr>
        <cdr:spPr>
          <a:xfrm xmlns:a="http://schemas.openxmlformats.org/drawingml/2006/main">
            <a:off x="2296611" y="592663"/>
            <a:ext cx="370398" cy="2252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200" b="0"/>
              <a:t>B-</a:t>
            </a:r>
          </a:p>
        </cdr:txBody>
      </cdr:sp>
      <cdr:sp macro="" textlink="">
        <cdr:nvSpPr>
          <cdr:cNvPr id="13" name="TextBox 1"/>
          <cdr:cNvSpPr txBox="1"/>
        </cdr:nvSpPr>
        <cdr:spPr>
          <a:xfrm xmlns:a="http://schemas.openxmlformats.org/drawingml/2006/main">
            <a:off x="1799164" y="994822"/>
            <a:ext cx="370399" cy="2252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200" b="0"/>
              <a:t>B+</a:t>
            </a:r>
          </a:p>
        </cdr:txBody>
      </cdr:sp>
      <cdr:sp macro="" textlink="">
        <cdr:nvSpPr>
          <cdr:cNvPr id="14" name="TextBox 1"/>
          <cdr:cNvSpPr txBox="1"/>
        </cdr:nvSpPr>
        <cdr:spPr>
          <a:xfrm xmlns:a="http://schemas.openxmlformats.org/drawingml/2006/main">
            <a:off x="1947304" y="804341"/>
            <a:ext cx="370459" cy="22524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200" b="0"/>
              <a:t>B</a:t>
            </a:r>
          </a:p>
        </cdr:txBody>
      </cdr:sp>
    </cdr:grpSp>
  </cdr:relSizeAnchor>
</c:userShapes>
</file>

<file path=xl/drawings/drawing3.xml><?xml version="1.0" encoding="utf-8"?>
<xdr:wsDr xmlns:xdr="http://schemas.openxmlformats.org/drawingml/2006/spreadsheetDrawing" xmlns:a="http://schemas.openxmlformats.org/drawingml/2006/main">
  <xdr:twoCellAnchor>
    <xdr:from>
      <xdr:col>5</xdr:col>
      <xdr:colOff>342901</xdr:colOff>
      <xdr:row>90</xdr:row>
      <xdr:rowOff>76200</xdr:rowOff>
    </xdr:from>
    <xdr:to>
      <xdr:col>9</xdr:col>
      <xdr:colOff>133350</xdr:colOff>
      <xdr:row>102</xdr:row>
      <xdr:rowOff>171451</xdr:rowOff>
    </xdr:to>
    <xdr:graphicFrame macro="">
      <xdr:nvGraphicFramePr>
        <xdr:cNvPr id="62" name="Chart 61">
          <a:extLst>
            <a:ext uri="{FF2B5EF4-FFF2-40B4-BE49-F238E27FC236}">
              <a16:creationId xmlns:a16="http://schemas.microsoft.com/office/drawing/2014/main" xmlns="" id="{00000000-0008-0000-0200-00003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161924</xdr:colOff>
      <xdr:row>60</xdr:row>
      <xdr:rowOff>28575</xdr:rowOff>
    </xdr:from>
    <xdr:to>
      <xdr:col>9</xdr:col>
      <xdr:colOff>180975</xdr:colOff>
      <xdr:row>72</xdr:row>
      <xdr:rowOff>171451</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628650</xdr:colOff>
      <xdr:row>0</xdr:row>
      <xdr:rowOff>171450</xdr:rowOff>
    </xdr:from>
    <xdr:to>
      <xdr:col>9</xdr:col>
      <xdr:colOff>333375</xdr:colOff>
      <xdr:row>3</xdr:row>
      <xdr:rowOff>85725</xdr:rowOff>
    </xdr:to>
    <xdr:sp macro="" textlink="">
      <xdr:nvSpPr>
        <xdr:cNvPr id="59" name="TextBox 58">
          <a:extLst>
            <a:ext uri="{FF2B5EF4-FFF2-40B4-BE49-F238E27FC236}">
              <a16:creationId xmlns:a16="http://schemas.microsoft.com/office/drawing/2014/main" xmlns="" id="{00000000-0008-0000-0200-00003B000000}"/>
            </a:ext>
          </a:extLst>
        </xdr:cNvPr>
        <xdr:cNvSpPr txBox="1"/>
      </xdr:nvSpPr>
      <xdr:spPr>
        <a:xfrm>
          <a:off x="5162550" y="171450"/>
          <a:ext cx="24003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000" b="1">
              <a:solidFill>
                <a:schemeClr val="accent1">
                  <a:lumMod val="75000"/>
                </a:schemeClr>
              </a:solidFill>
            </a:rPr>
            <a:t>CAMELI</a:t>
          </a:r>
        </a:p>
      </xdr:txBody>
    </xdr:sp>
    <xdr:clientData/>
  </xdr:twoCellAnchor>
  <xdr:twoCellAnchor>
    <xdr:from>
      <xdr:col>0</xdr:col>
      <xdr:colOff>180975</xdr:colOff>
      <xdr:row>10</xdr:row>
      <xdr:rowOff>133350</xdr:rowOff>
    </xdr:from>
    <xdr:to>
      <xdr:col>0</xdr:col>
      <xdr:colOff>847725</xdr:colOff>
      <xdr:row>14</xdr:row>
      <xdr:rowOff>95250</xdr:rowOff>
    </xdr:to>
    <xdr:sp macro="" textlink="">
      <xdr:nvSpPr>
        <xdr:cNvPr id="60" name="TextBox 59">
          <a:extLst>
            <a:ext uri="{FF2B5EF4-FFF2-40B4-BE49-F238E27FC236}">
              <a16:creationId xmlns:a16="http://schemas.microsoft.com/office/drawing/2014/main" xmlns="" id="{00000000-0008-0000-0200-00003C000000}"/>
            </a:ext>
          </a:extLst>
        </xdr:cNvPr>
        <xdr:cNvSpPr txBox="1"/>
      </xdr:nvSpPr>
      <xdr:spPr>
        <a:xfrm>
          <a:off x="180975" y="2124075"/>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800" b="1">
              <a:solidFill>
                <a:sysClr val="windowText" lastClr="000000"/>
              </a:solidFill>
            </a:rPr>
            <a:t>C</a:t>
          </a:r>
        </a:p>
      </xdr:txBody>
    </xdr:sp>
    <xdr:clientData/>
  </xdr:twoCellAnchor>
  <xdr:twoCellAnchor>
    <xdr:from>
      <xdr:col>0</xdr:col>
      <xdr:colOff>180975</xdr:colOff>
      <xdr:row>26</xdr:row>
      <xdr:rowOff>28575</xdr:rowOff>
    </xdr:from>
    <xdr:to>
      <xdr:col>0</xdr:col>
      <xdr:colOff>847725</xdr:colOff>
      <xdr:row>29</xdr:row>
      <xdr:rowOff>180975</xdr:rowOff>
    </xdr:to>
    <xdr:sp macro="" textlink="">
      <xdr:nvSpPr>
        <xdr:cNvPr id="61" name="TextBox 60">
          <a:extLst>
            <a:ext uri="{FF2B5EF4-FFF2-40B4-BE49-F238E27FC236}">
              <a16:creationId xmlns:a16="http://schemas.microsoft.com/office/drawing/2014/main" xmlns="" id="{00000000-0008-0000-0200-00003D000000}"/>
            </a:ext>
          </a:extLst>
        </xdr:cNvPr>
        <xdr:cNvSpPr txBox="1"/>
      </xdr:nvSpPr>
      <xdr:spPr>
        <a:xfrm>
          <a:off x="180975" y="5095875"/>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800" b="1">
              <a:solidFill>
                <a:sysClr val="windowText" lastClr="000000"/>
              </a:solidFill>
            </a:rPr>
            <a:t>A</a:t>
          </a:r>
        </a:p>
      </xdr:txBody>
    </xdr:sp>
    <xdr:clientData/>
  </xdr:twoCellAnchor>
  <xdr:twoCellAnchor>
    <xdr:from>
      <xdr:col>0</xdr:col>
      <xdr:colOff>180975</xdr:colOff>
      <xdr:row>40</xdr:row>
      <xdr:rowOff>9525</xdr:rowOff>
    </xdr:from>
    <xdr:to>
      <xdr:col>0</xdr:col>
      <xdr:colOff>847725</xdr:colOff>
      <xdr:row>43</xdr:row>
      <xdr:rowOff>171450</xdr:rowOff>
    </xdr:to>
    <xdr:sp macro="" textlink="">
      <xdr:nvSpPr>
        <xdr:cNvPr id="63" name="TextBox 62">
          <a:extLst>
            <a:ext uri="{FF2B5EF4-FFF2-40B4-BE49-F238E27FC236}">
              <a16:creationId xmlns:a16="http://schemas.microsoft.com/office/drawing/2014/main" xmlns="" id="{00000000-0008-0000-0200-00003F000000}"/>
            </a:ext>
          </a:extLst>
        </xdr:cNvPr>
        <xdr:cNvSpPr txBox="1"/>
      </xdr:nvSpPr>
      <xdr:spPr>
        <a:xfrm>
          <a:off x="180975" y="7772400"/>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800" b="1">
              <a:solidFill>
                <a:sysClr val="windowText" lastClr="000000"/>
              </a:solidFill>
            </a:rPr>
            <a:t>M</a:t>
          </a:r>
        </a:p>
      </xdr:txBody>
    </xdr:sp>
    <xdr:clientData/>
  </xdr:twoCellAnchor>
  <xdr:twoCellAnchor>
    <xdr:from>
      <xdr:col>0</xdr:col>
      <xdr:colOff>190500</xdr:colOff>
      <xdr:row>63</xdr:row>
      <xdr:rowOff>142875</xdr:rowOff>
    </xdr:from>
    <xdr:to>
      <xdr:col>0</xdr:col>
      <xdr:colOff>857250</xdr:colOff>
      <xdr:row>67</xdr:row>
      <xdr:rowOff>114300</xdr:rowOff>
    </xdr:to>
    <xdr:sp macro="" textlink="">
      <xdr:nvSpPr>
        <xdr:cNvPr id="64" name="TextBox 63">
          <a:extLst>
            <a:ext uri="{FF2B5EF4-FFF2-40B4-BE49-F238E27FC236}">
              <a16:creationId xmlns:a16="http://schemas.microsoft.com/office/drawing/2014/main" xmlns="" id="{00000000-0008-0000-0200-000040000000}"/>
            </a:ext>
          </a:extLst>
        </xdr:cNvPr>
        <xdr:cNvSpPr txBox="1"/>
      </xdr:nvSpPr>
      <xdr:spPr>
        <a:xfrm>
          <a:off x="190500" y="12287250"/>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800" b="1">
              <a:solidFill>
                <a:sysClr val="windowText" lastClr="000000"/>
              </a:solidFill>
            </a:rPr>
            <a:t>E</a:t>
          </a:r>
        </a:p>
      </xdr:txBody>
    </xdr:sp>
    <xdr:clientData/>
  </xdr:twoCellAnchor>
  <xdr:twoCellAnchor>
    <xdr:from>
      <xdr:col>0</xdr:col>
      <xdr:colOff>133350</xdr:colOff>
      <xdr:row>78</xdr:row>
      <xdr:rowOff>161925</xdr:rowOff>
    </xdr:from>
    <xdr:to>
      <xdr:col>0</xdr:col>
      <xdr:colOff>800100</xdr:colOff>
      <xdr:row>82</xdr:row>
      <xdr:rowOff>133350</xdr:rowOff>
    </xdr:to>
    <xdr:sp macro="" textlink="">
      <xdr:nvSpPr>
        <xdr:cNvPr id="65" name="TextBox 64">
          <a:extLst>
            <a:ext uri="{FF2B5EF4-FFF2-40B4-BE49-F238E27FC236}">
              <a16:creationId xmlns:a16="http://schemas.microsoft.com/office/drawing/2014/main" xmlns="" id="{00000000-0008-0000-0200-000041000000}"/>
            </a:ext>
          </a:extLst>
        </xdr:cNvPr>
        <xdr:cNvSpPr txBox="1"/>
      </xdr:nvSpPr>
      <xdr:spPr>
        <a:xfrm>
          <a:off x="133350" y="15163800"/>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800" b="1">
              <a:solidFill>
                <a:sysClr val="windowText" lastClr="000000"/>
              </a:solidFill>
            </a:rPr>
            <a:t>L</a:t>
          </a:r>
        </a:p>
      </xdr:txBody>
    </xdr:sp>
    <xdr:clientData/>
  </xdr:twoCellAnchor>
  <xdr:twoCellAnchor>
    <xdr:from>
      <xdr:col>5</xdr:col>
      <xdr:colOff>85724</xdr:colOff>
      <xdr:row>73</xdr:row>
      <xdr:rowOff>142875</xdr:rowOff>
    </xdr:from>
    <xdr:to>
      <xdr:col>9</xdr:col>
      <xdr:colOff>152400</xdr:colOff>
      <xdr:row>85</xdr:row>
      <xdr:rowOff>152399</xdr:rowOff>
    </xdr:to>
    <xdr:graphicFrame macro="">
      <xdr:nvGraphicFramePr>
        <xdr:cNvPr id="14" name="Chart 13">
          <a:extLst>
            <a:ext uri="{FF2B5EF4-FFF2-40B4-BE49-F238E27FC236}">
              <a16:creationId xmlns:a16="http://schemas.microsoft.com/office/drawing/2014/main" xmlns=""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95</xdr:row>
      <xdr:rowOff>66675</xdr:rowOff>
    </xdr:from>
    <xdr:to>
      <xdr:col>0</xdr:col>
      <xdr:colOff>828675</xdr:colOff>
      <xdr:row>99</xdr:row>
      <xdr:rowOff>38100</xdr:rowOff>
    </xdr:to>
    <xdr:sp macro="" textlink="">
      <xdr:nvSpPr>
        <xdr:cNvPr id="66" name="TextBox 65">
          <a:extLst>
            <a:ext uri="{FF2B5EF4-FFF2-40B4-BE49-F238E27FC236}">
              <a16:creationId xmlns:a16="http://schemas.microsoft.com/office/drawing/2014/main" xmlns="" id="{00000000-0008-0000-0200-000042000000}"/>
            </a:ext>
          </a:extLst>
        </xdr:cNvPr>
        <xdr:cNvSpPr txBox="1"/>
      </xdr:nvSpPr>
      <xdr:spPr>
        <a:xfrm>
          <a:off x="161925" y="18307050"/>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BE" sz="2800" b="1">
              <a:solidFill>
                <a:sysClr val="windowText" lastClr="000000"/>
              </a:solidFill>
            </a:rPr>
            <a:t>I</a:t>
          </a:r>
        </a:p>
      </xdr:txBody>
    </xdr:sp>
    <xdr:clientData/>
  </xdr:twoCellAnchor>
  <xdr:twoCellAnchor>
    <xdr:from>
      <xdr:col>1</xdr:col>
      <xdr:colOff>76200</xdr:colOff>
      <xdr:row>22</xdr:row>
      <xdr:rowOff>38100</xdr:rowOff>
    </xdr:from>
    <xdr:to>
      <xdr:col>5</xdr:col>
      <xdr:colOff>504825</xdr:colOff>
      <xdr:row>37</xdr:row>
      <xdr:rowOff>114299</xdr:rowOff>
    </xdr:to>
    <xdr:grpSp>
      <xdr:nvGrpSpPr>
        <xdr:cNvPr id="130" name="Group 129">
          <a:extLst>
            <a:ext uri="{FF2B5EF4-FFF2-40B4-BE49-F238E27FC236}">
              <a16:creationId xmlns:a16="http://schemas.microsoft.com/office/drawing/2014/main" xmlns="" id="{00000000-0008-0000-0200-000082000000}"/>
            </a:ext>
          </a:extLst>
        </xdr:cNvPr>
        <xdr:cNvGrpSpPr/>
      </xdr:nvGrpSpPr>
      <xdr:grpSpPr>
        <a:xfrm>
          <a:off x="947057" y="4378779"/>
          <a:ext cx="4102554" cy="2960913"/>
          <a:chOff x="771525" y="1476375"/>
          <a:chExt cx="4171950" cy="3076575"/>
        </a:xfrm>
      </xdr:grpSpPr>
      <xdr:grpSp>
        <xdr:nvGrpSpPr>
          <xdr:cNvPr id="131" name="Group 125">
            <a:extLst>
              <a:ext uri="{FF2B5EF4-FFF2-40B4-BE49-F238E27FC236}">
                <a16:creationId xmlns:a16="http://schemas.microsoft.com/office/drawing/2014/main" xmlns="" id="{00000000-0008-0000-0200-000083000000}"/>
              </a:ext>
            </a:extLst>
          </xdr:cNvPr>
          <xdr:cNvGrpSpPr/>
        </xdr:nvGrpSpPr>
        <xdr:grpSpPr>
          <a:xfrm>
            <a:off x="771525" y="1476375"/>
            <a:ext cx="4171950" cy="3076575"/>
            <a:chOff x="771525" y="1476375"/>
            <a:chExt cx="4171950" cy="3076575"/>
          </a:xfrm>
        </xdr:grpSpPr>
        <xdr:grpSp>
          <xdr:nvGrpSpPr>
            <xdr:cNvPr id="133" name="Group 30">
              <a:extLst>
                <a:ext uri="{FF2B5EF4-FFF2-40B4-BE49-F238E27FC236}">
                  <a16:creationId xmlns:a16="http://schemas.microsoft.com/office/drawing/2014/main" xmlns="" id="{00000000-0008-0000-0200-000085000000}"/>
                </a:ext>
              </a:extLst>
            </xdr:cNvPr>
            <xdr:cNvGrpSpPr/>
          </xdr:nvGrpSpPr>
          <xdr:grpSpPr>
            <a:xfrm>
              <a:off x="771525" y="1476375"/>
              <a:ext cx="4171950" cy="3076575"/>
              <a:chOff x="1114425" y="371474"/>
              <a:chExt cx="4276725" cy="2952751"/>
            </a:xfrm>
          </xdr:grpSpPr>
          <xdr:graphicFrame macro="">
            <xdr:nvGraphicFramePr>
              <xdr:cNvPr id="148" name="Chart 147">
                <a:extLst>
                  <a:ext uri="{FF2B5EF4-FFF2-40B4-BE49-F238E27FC236}">
                    <a16:creationId xmlns:a16="http://schemas.microsoft.com/office/drawing/2014/main" xmlns="" id="{00000000-0008-0000-0200-000094000000}"/>
                  </a:ext>
                </a:extLst>
              </xdr:cNvPr>
              <xdr:cNvGraphicFramePr/>
            </xdr:nvGraphicFramePr>
            <xdr:xfrm>
              <a:off x="1114425" y="371474"/>
              <a:ext cx="4276725" cy="2952751"/>
            </xdr:xfrm>
            <a:graphic>
              <a:graphicData uri="http://schemas.openxmlformats.org/drawingml/2006/chart">
                <c:chart xmlns:c="http://schemas.openxmlformats.org/drawingml/2006/chart" xmlns:r="http://schemas.openxmlformats.org/officeDocument/2006/relationships" r:id="rId4"/>
              </a:graphicData>
            </a:graphic>
          </xdr:graphicFrame>
          <xdr:grpSp>
            <xdr:nvGrpSpPr>
              <xdr:cNvPr id="149" name="Group 27">
                <a:extLst>
                  <a:ext uri="{FF2B5EF4-FFF2-40B4-BE49-F238E27FC236}">
                    <a16:creationId xmlns:a16="http://schemas.microsoft.com/office/drawing/2014/main" xmlns="" id="{00000000-0008-0000-0200-000095000000}"/>
                  </a:ext>
                </a:extLst>
              </xdr:cNvPr>
              <xdr:cNvGrpSpPr/>
            </xdr:nvGrpSpPr>
            <xdr:grpSpPr>
              <a:xfrm>
                <a:off x="2933051" y="1510463"/>
                <a:ext cx="573169" cy="549939"/>
                <a:chOff x="3895724" y="1809750"/>
                <a:chExt cx="619125" cy="619125"/>
              </a:xfrm>
            </xdr:grpSpPr>
            <xdr:sp macro="" textlink="">
              <xdr:nvSpPr>
                <xdr:cNvPr id="150" name="Oval 149">
                  <a:extLst>
                    <a:ext uri="{FF2B5EF4-FFF2-40B4-BE49-F238E27FC236}">
                      <a16:creationId xmlns:a16="http://schemas.microsoft.com/office/drawing/2014/main" xmlns="" id="{00000000-0008-0000-0200-000096000000}"/>
                    </a:ext>
                  </a:extLst>
                </xdr:cNvPr>
                <xdr:cNvSpPr/>
              </xdr:nvSpPr>
              <xdr:spPr>
                <a:xfrm>
                  <a:off x="3895724" y="1809750"/>
                  <a:ext cx="619125" cy="619125"/>
                </a:xfrm>
                <a:prstGeom prst="ellipse">
                  <a:avLst/>
                </a:prstGeom>
                <a:ln>
                  <a:noFill/>
                </a:ln>
                <a:effectLst/>
                <a:scene3d>
                  <a:camera prst="orthographicFront">
                    <a:rot lat="0" lon="0" rev="0"/>
                  </a:camera>
                  <a:lightRig rig="contrasting" dir="t">
                    <a:rot lat="0" lon="0" rev="7800000"/>
                  </a:lightRig>
                </a:scene3d>
                <a:sp3d>
                  <a:bevelT w="139700" h="139700"/>
                </a:sp3d>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fr-BE" sz="1100"/>
                </a:p>
              </xdr:txBody>
            </xdr:sp>
            <xdr:sp macro="" textlink="$C$141">
              <xdr:nvSpPr>
                <xdr:cNvPr id="151" name="TextBox 150">
                  <a:extLst>
                    <a:ext uri="{FF2B5EF4-FFF2-40B4-BE49-F238E27FC236}">
                      <a16:creationId xmlns:a16="http://schemas.microsoft.com/office/drawing/2014/main" xmlns="" id="{00000000-0008-0000-0200-000097000000}"/>
                    </a:ext>
                  </a:extLst>
                </xdr:cNvPr>
                <xdr:cNvSpPr txBox="1"/>
              </xdr:nvSpPr>
              <xdr:spPr>
                <a:xfrm>
                  <a:off x="3910494" y="1930812"/>
                  <a:ext cx="575583" cy="20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CBFDCB21-9C05-4515-8DEC-AD43FFD1DB1C}" type="TxLink">
                    <a:rPr lang="en-US" sz="1100" b="1" i="0" u="none" strike="noStrike">
                      <a:solidFill>
                        <a:schemeClr val="bg1"/>
                      </a:solidFill>
                      <a:latin typeface="Calibri"/>
                    </a:rPr>
                    <a:pPr algn="ctr"/>
                    <a:t>1,000</a:t>
                  </a:fld>
                  <a:endParaRPr lang="fr-BE" sz="1100" b="1">
                    <a:solidFill>
                      <a:schemeClr val="bg1"/>
                    </a:solidFill>
                  </a:endParaRPr>
                </a:p>
              </xdr:txBody>
            </xdr:sp>
          </xdr:grpSp>
        </xdr:grpSp>
        <xdr:sp macro="" textlink="">
          <xdr:nvSpPr>
            <xdr:cNvPr id="134" name="TextBox 1">
              <a:extLst>
                <a:ext uri="{FF2B5EF4-FFF2-40B4-BE49-F238E27FC236}">
                  <a16:creationId xmlns:a16="http://schemas.microsoft.com/office/drawing/2014/main" xmlns="" id="{00000000-0008-0000-0200-000086000000}"/>
                </a:ext>
              </a:extLst>
            </xdr:cNvPr>
            <xdr:cNvSpPr txBox="1"/>
          </xdr:nvSpPr>
          <xdr:spPr>
            <a:xfrm>
              <a:off x="3286125" y="2171701"/>
              <a:ext cx="257175" cy="19049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D</a:t>
              </a:r>
            </a:p>
          </xdr:txBody>
        </xdr:sp>
        <xdr:sp macro="" textlink="">
          <xdr:nvSpPr>
            <xdr:cNvPr id="135" name="TextBox 1">
              <a:extLst>
                <a:ext uri="{FF2B5EF4-FFF2-40B4-BE49-F238E27FC236}">
                  <a16:creationId xmlns:a16="http://schemas.microsoft.com/office/drawing/2014/main" xmlns="" id="{00000000-0008-0000-0200-000087000000}"/>
                </a:ext>
              </a:extLst>
            </xdr:cNvPr>
            <xdr:cNvSpPr txBox="1"/>
          </xdr:nvSpPr>
          <xdr:spPr>
            <a:xfrm>
              <a:off x="3552825" y="2676526"/>
              <a:ext cx="275167" cy="1905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E</a:t>
              </a:r>
            </a:p>
          </xdr:txBody>
        </xdr:sp>
        <xdr:sp macro="" textlink="">
          <xdr:nvSpPr>
            <xdr:cNvPr id="136" name="TextBox 1">
              <a:extLst>
                <a:ext uri="{FF2B5EF4-FFF2-40B4-BE49-F238E27FC236}">
                  <a16:creationId xmlns:a16="http://schemas.microsoft.com/office/drawing/2014/main" xmlns="" id="{00000000-0008-0000-0200-000088000000}"/>
                </a:ext>
              </a:extLst>
            </xdr:cNvPr>
            <xdr:cNvSpPr txBox="1"/>
          </xdr:nvSpPr>
          <xdr:spPr>
            <a:xfrm>
              <a:off x="2743200" y="1971677"/>
              <a:ext cx="276225"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C</a:t>
              </a:r>
            </a:p>
          </xdr:txBody>
        </xdr:sp>
        <xdr:grpSp>
          <xdr:nvGrpSpPr>
            <xdr:cNvPr id="137" name="Group 124">
              <a:extLst>
                <a:ext uri="{FF2B5EF4-FFF2-40B4-BE49-F238E27FC236}">
                  <a16:creationId xmlns:a16="http://schemas.microsoft.com/office/drawing/2014/main" xmlns="" id="{00000000-0008-0000-0200-000089000000}"/>
                </a:ext>
              </a:extLst>
            </xdr:cNvPr>
            <xdr:cNvGrpSpPr/>
          </xdr:nvGrpSpPr>
          <xdr:grpSpPr>
            <a:xfrm>
              <a:off x="1552575" y="1945938"/>
              <a:ext cx="1028699" cy="1083013"/>
              <a:chOff x="1552575" y="1945938"/>
              <a:chExt cx="1028699" cy="1083013"/>
            </a:xfrm>
          </xdr:grpSpPr>
          <xdr:cxnSp macro="">
            <xdr:nvCxnSpPr>
              <xdr:cNvPr id="138" name="Straight Connector 137">
                <a:extLst>
                  <a:ext uri="{FF2B5EF4-FFF2-40B4-BE49-F238E27FC236}">
                    <a16:creationId xmlns:a16="http://schemas.microsoft.com/office/drawing/2014/main" xmlns="" id="{00000000-0008-0000-0200-00008A000000}"/>
                  </a:ext>
                </a:extLst>
              </xdr:cNvPr>
              <xdr:cNvCxnSpPr/>
            </xdr:nvCxnSpPr>
            <xdr:spPr>
              <a:xfrm>
                <a:off x="1552575" y="2809875"/>
                <a:ext cx="616068" cy="10864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39" name="Straight Connector 138">
                <a:extLst>
                  <a:ext uri="{FF2B5EF4-FFF2-40B4-BE49-F238E27FC236}">
                    <a16:creationId xmlns:a16="http://schemas.microsoft.com/office/drawing/2014/main" xmlns="" id="{00000000-0008-0000-0200-00008B000000}"/>
                  </a:ext>
                </a:extLst>
              </xdr:cNvPr>
              <xdr:cNvCxnSpPr/>
            </xdr:nvCxnSpPr>
            <xdr:spPr>
              <a:xfrm>
                <a:off x="1628775" y="2552700"/>
                <a:ext cx="581025" cy="2476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40" name="TextBox 1">
                <a:extLst>
                  <a:ext uri="{FF2B5EF4-FFF2-40B4-BE49-F238E27FC236}">
                    <a16:creationId xmlns:a16="http://schemas.microsoft.com/office/drawing/2014/main" xmlns="" id="{00000000-0008-0000-0200-00008C000000}"/>
                  </a:ext>
                </a:extLst>
              </xdr:cNvPr>
              <xdr:cNvSpPr txBox="1"/>
            </xdr:nvSpPr>
            <xdr:spPr>
              <a:xfrm>
                <a:off x="1628776" y="2857501"/>
                <a:ext cx="352424"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41" name="TextBox 1">
                <a:extLst>
                  <a:ext uri="{FF2B5EF4-FFF2-40B4-BE49-F238E27FC236}">
                    <a16:creationId xmlns:a16="http://schemas.microsoft.com/office/drawing/2014/main" xmlns="" id="{00000000-0008-0000-0200-00008D000000}"/>
                  </a:ext>
                </a:extLst>
              </xdr:cNvPr>
              <xdr:cNvSpPr txBox="1"/>
            </xdr:nvSpPr>
            <xdr:spPr>
              <a:xfrm>
                <a:off x="1714501" y="2466976"/>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42" name="TextBox 1">
                <a:extLst>
                  <a:ext uri="{FF2B5EF4-FFF2-40B4-BE49-F238E27FC236}">
                    <a16:creationId xmlns:a16="http://schemas.microsoft.com/office/drawing/2014/main" xmlns="" id="{00000000-0008-0000-0200-00008E000000}"/>
                  </a:ext>
                </a:extLst>
              </xdr:cNvPr>
              <xdr:cNvSpPr txBox="1"/>
            </xdr:nvSpPr>
            <xdr:spPr>
              <a:xfrm>
                <a:off x="1724026" y="2647951"/>
                <a:ext cx="190500"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cxnSp macro="">
            <xdr:nvCxnSpPr>
              <xdr:cNvPr id="143" name="Straight Connector 142">
                <a:extLst>
                  <a:ext uri="{FF2B5EF4-FFF2-40B4-BE49-F238E27FC236}">
                    <a16:creationId xmlns:a16="http://schemas.microsoft.com/office/drawing/2014/main" xmlns="" id="{00000000-0008-0000-0200-00008F000000}"/>
                  </a:ext>
                </a:extLst>
              </xdr:cNvPr>
              <xdr:cNvCxnSpPr/>
            </xdr:nvCxnSpPr>
            <xdr:spPr>
              <a:xfrm>
                <a:off x="1922854" y="2138589"/>
                <a:ext cx="458163" cy="440173"/>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a:extLst>
                  <a:ext uri="{FF2B5EF4-FFF2-40B4-BE49-F238E27FC236}">
                    <a16:creationId xmlns:a16="http://schemas.microsoft.com/office/drawing/2014/main" xmlns="" id="{00000000-0008-0000-0200-000090000000}"/>
                  </a:ext>
                </a:extLst>
              </xdr:cNvPr>
              <xdr:cNvCxnSpPr/>
            </xdr:nvCxnSpPr>
            <xdr:spPr>
              <a:xfrm>
                <a:off x="2105025" y="1945938"/>
                <a:ext cx="352425" cy="549144"/>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45" name="TextBox 1">
                <a:extLst>
                  <a:ext uri="{FF2B5EF4-FFF2-40B4-BE49-F238E27FC236}">
                    <a16:creationId xmlns:a16="http://schemas.microsoft.com/office/drawing/2014/main" xmlns="" id="{00000000-0008-0000-0200-000091000000}"/>
                  </a:ext>
                </a:extLst>
              </xdr:cNvPr>
              <xdr:cNvSpPr txBox="1"/>
            </xdr:nvSpPr>
            <xdr:spPr>
              <a:xfrm>
                <a:off x="1828801" y="2286001"/>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46" name="TextBox 1">
                <a:extLst>
                  <a:ext uri="{FF2B5EF4-FFF2-40B4-BE49-F238E27FC236}">
                    <a16:creationId xmlns:a16="http://schemas.microsoft.com/office/drawing/2014/main" xmlns="" id="{00000000-0008-0000-0200-000092000000}"/>
                  </a:ext>
                </a:extLst>
              </xdr:cNvPr>
              <xdr:cNvSpPr txBox="1"/>
            </xdr:nvSpPr>
            <xdr:spPr>
              <a:xfrm>
                <a:off x="2009775" y="2143125"/>
                <a:ext cx="26670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47" name="TextBox 1">
                <a:extLst>
                  <a:ext uri="{FF2B5EF4-FFF2-40B4-BE49-F238E27FC236}">
                    <a16:creationId xmlns:a16="http://schemas.microsoft.com/office/drawing/2014/main" xmlns="" id="{00000000-0008-0000-0200-000093000000}"/>
                  </a:ext>
                </a:extLst>
              </xdr:cNvPr>
              <xdr:cNvSpPr txBox="1"/>
            </xdr:nvSpPr>
            <xdr:spPr>
              <a:xfrm>
                <a:off x="2266949" y="2019300"/>
                <a:ext cx="314325" cy="1333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grpSp>
      </xdr:grpSp>
      <xdr:sp macro="" textlink="K23">
        <xdr:nvSpPr>
          <xdr:cNvPr id="132" name="TextBox 131">
            <a:extLst>
              <a:ext uri="{FF2B5EF4-FFF2-40B4-BE49-F238E27FC236}">
                <a16:creationId xmlns:a16="http://schemas.microsoft.com/office/drawing/2014/main" xmlns="" id="{00000000-0008-0000-0200-000084000000}"/>
              </a:ext>
            </a:extLst>
          </xdr:cNvPr>
          <xdr:cNvSpPr txBox="1"/>
        </xdr:nvSpPr>
        <xdr:spPr>
          <a:xfrm>
            <a:off x="2590800" y="2936277"/>
            <a:ext cx="466725" cy="17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633362D9-3E14-4BDD-A493-A01D354B5D4F}" type="TxLink">
              <a:rPr lang="en-US" sz="1000" b="0" i="0" u="none" strike="noStrike">
                <a:solidFill>
                  <a:schemeClr val="bg1"/>
                </a:solidFill>
                <a:latin typeface="Calibri"/>
              </a:rPr>
              <a:pPr algn="ctr"/>
              <a:t>A+</a:t>
            </a:fld>
            <a:endParaRPr lang="fr-BE" sz="700" b="0">
              <a:solidFill>
                <a:schemeClr val="bg1"/>
              </a:solidFill>
            </a:endParaRPr>
          </a:p>
        </xdr:txBody>
      </xdr:sp>
    </xdr:grpSp>
    <xdr:clientData/>
  </xdr:twoCellAnchor>
  <xdr:twoCellAnchor>
    <xdr:from>
      <xdr:col>4</xdr:col>
      <xdr:colOff>666751</xdr:colOff>
      <xdr:row>19</xdr:row>
      <xdr:rowOff>123826</xdr:rowOff>
    </xdr:from>
    <xdr:to>
      <xdr:col>9</xdr:col>
      <xdr:colOff>114300</xdr:colOff>
      <xdr:row>32</xdr:row>
      <xdr:rowOff>180975</xdr:rowOff>
    </xdr:to>
    <xdr:graphicFrame macro="">
      <xdr:nvGraphicFramePr>
        <xdr:cNvPr id="9" name="Chart 8">
          <a:extLst>
            <a:ext uri="{FF2B5EF4-FFF2-40B4-BE49-F238E27FC236}">
              <a16:creationId xmlns:a16="http://schemas.microsoft.com/office/drawing/2014/main" xmlns=""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47625</xdr:colOff>
      <xdr:row>60</xdr:row>
      <xdr:rowOff>28575</xdr:rowOff>
    </xdr:from>
    <xdr:to>
      <xdr:col>5</xdr:col>
      <xdr:colOff>447675</xdr:colOff>
      <xdr:row>75</xdr:row>
      <xdr:rowOff>152400</xdr:rowOff>
    </xdr:to>
    <xdr:grpSp>
      <xdr:nvGrpSpPr>
        <xdr:cNvPr id="109" name="Group 108">
          <a:extLst>
            <a:ext uri="{FF2B5EF4-FFF2-40B4-BE49-F238E27FC236}">
              <a16:creationId xmlns:a16="http://schemas.microsoft.com/office/drawing/2014/main" xmlns="" id="{00000000-0008-0000-0200-00006D000000}"/>
            </a:ext>
          </a:extLst>
        </xdr:cNvPr>
        <xdr:cNvGrpSpPr/>
      </xdr:nvGrpSpPr>
      <xdr:grpSpPr>
        <a:xfrm>
          <a:off x="918482" y="11649075"/>
          <a:ext cx="4073979" cy="3049361"/>
          <a:chOff x="771525" y="1476375"/>
          <a:chExt cx="4171950" cy="3076575"/>
        </a:xfrm>
      </xdr:grpSpPr>
      <xdr:grpSp>
        <xdr:nvGrpSpPr>
          <xdr:cNvPr id="110" name="Group 125">
            <a:extLst>
              <a:ext uri="{FF2B5EF4-FFF2-40B4-BE49-F238E27FC236}">
                <a16:creationId xmlns:a16="http://schemas.microsoft.com/office/drawing/2014/main" xmlns="" id="{00000000-0008-0000-0200-00006E000000}"/>
              </a:ext>
            </a:extLst>
          </xdr:cNvPr>
          <xdr:cNvGrpSpPr/>
        </xdr:nvGrpSpPr>
        <xdr:grpSpPr>
          <a:xfrm>
            <a:off x="771525" y="1476375"/>
            <a:ext cx="4171950" cy="3076575"/>
            <a:chOff x="771525" y="1476375"/>
            <a:chExt cx="4171950" cy="3076575"/>
          </a:xfrm>
        </xdr:grpSpPr>
        <xdr:grpSp>
          <xdr:nvGrpSpPr>
            <xdr:cNvPr id="112" name="Group 30">
              <a:extLst>
                <a:ext uri="{FF2B5EF4-FFF2-40B4-BE49-F238E27FC236}">
                  <a16:creationId xmlns:a16="http://schemas.microsoft.com/office/drawing/2014/main" xmlns="" id="{00000000-0008-0000-0200-000070000000}"/>
                </a:ext>
              </a:extLst>
            </xdr:cNvPr>
            <xdr:cNvGrpSpPr/>
          </xdr:nvGrpSpPr>
          <xdr:grpSpPr>
            <a:xfrm>
              <a:off x="771525" y="1476375"/>
              <a:ext cx="4171950" cy="3076575"/>
              <a:chOff x="1114425" y="371474"/>
              <a:chExt cx="4276725" cy="2952751"/>
            </a:xfrm>
          </xdr:grpSpPr>
          <xdr:graphicFrame macro="">
            <xdr:nvGraphicFramePr>
              <xdr:cNvPr id="157" name="Chart 156">
                <a:extLst>
                  <a:ext uri="{FF2B5EF4-FFF2-40B4-BE49-F238E27FC236}">
                    <a16:creationId xmlns:a16="http://schemas.microsoft.com/office/drawing/2014/main" xmlns="" id="{00000000-0008-0000-0200-00009D000000}"/>
                  </a:ext>
                </a:extLst>
              </xdr:cNvPr>
              <xdr:cNvGraphicFramePr/>
            </xdr:nvGraphicFramePr>
            <xdr:xfrm>
              <a:off x="1114425" y="371474"/>
              <a:ext cx="4276725" cy="2952751"/>
            </xdr:xfrm>
            <a:graphic>
              <a:graphicData uri="http://schemas.openxmlformats.org/drawingml/2006/chart">
                <c:chart xmlns:c="http://schemas.openxmlformats.org/drawingml/2006/chart" xmlns:r="http://schemas.openxmlformats.org/officeDocument/2006/relationships" r:id="rId6"/>
              </a:graphicData>
            </a:graphic>
          </xdr:graphicFrame>
          <xdr:grpSp>
            <xdr:nvGrpSpPr>
              <xdr:cNvPr id="158" name="Group 27">
                <a:extLst>
                  <a:ext uri="{FF2B5EF4-FFF2-40B4-BE49-F238E27FC236}">
                    <a16:creationId xmlns:a16="http://schemas.microsoft.com/office/drawing/2014/main" xmlns="" id="{00000000-0008-0000-0200-00009E000000}"/>
                  </a:ext>
                </a:extLst>
              </xdr:cNvPr>
              <xdr:cNvGrpSpPr/>
            </xdr:nvGrpSpPr>
            <xdr:grpSpPr>
              <a:xfrm>
                <a:off x="2933051" y="1510463"/>
                <a:ext cx="573169" cy="549939"/>
                <a:chOff x="3895724" y="1809750"/>
                <a:chExt cx="619125" cy="619125"/>
              </a:xfrm>
            </xdr:grpSpPr>
            <xdr:sp macro="" textlink="">
              <xdr:nvSpPr>
                <xdr:cNvPr id="159" name="Oval 158">
                  <a:extLst>
                    <a:ext uri="{FF2B5EF4-FFF2-40B4-BE49-F238E27FC236}">
                      <a16:creationId xmlns:a16="http://schemas.microsoft.com/office/drawing/2014/main" xmlns="" id="{00000000-0008-0000-0200-00009F000000}"/>
                    </a:ext>
                  </a:extLst>
                </xdr:cNvPr>
                <xdr:cNvSpPr/>
              </xdr:nvSpPr>
              <xdr:spPr>
                <a:xfrm>
                  <a:off x="3895724" y="1809750"/>
                  <a:ext cx="619125" cy="619125"/>
                </a:xfrm>
                <a:prstGeom prst="ellipse">
                  <a:avLst/>
                </a:prstGeom>
                <a:ln>
                  <a:noFill/>
                </a:ln>
                <a:effectLst/>
                <a:scene3d>
                  <a:camera prst="orthographicFront">
                    <a:rot lat="0" lon="0" rev="0"/>
                  </a:camera>
                  <a:lightRig rig="contrasting" dir="t">
                    <a:rot lat="0" lon="0" rev="7800000"/>
                  </a:lightRig>
                </a:scene3d>
                <a:sp3d>
                  <a:bevelT w="139700" h="139700"/>
                </a:sp3d>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fr-BE" sz="1100"/>
                </a:p>
              </xdr:txBody>
            </xdr:sp>
            <xdr:sp macro="" textlink="$E$141">
              <xdr:nvSpPr>
                <xdr:cNvPr id="160" name="TextBox 159">
                  <a:extLst>
                    <a:ext uri="{FF2B5EF4-FFF2-40B4-BE49-F238E27FC236}">
                      <a16:creationId xmlns:a16="http://schemas.microsoft.com/office/drawing/2014/main" xmlns="" id="{00000000-0008-0000-0200-0000A0000000}"/>
                    </a:ext>
                  </a:extLst>
                </xdr:cNvPr>
                <xdr:cNvSpPr txBox="1"/>
              </xdr:nvSpPr>
              <xdr:spPr>
                <a:xfrm>
                  <a:off x="3910494" y="1930812"/>
                  <a:ext cx="575583" cy="20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651947F9-F37E-4356-9F62-BD1D91EC9BBE}" type="TxLink">
                    <a:rPr lang="en-US" sz="1100" b="1" i="0" u="none" strike="noStrike">
                      <a:solidFill>
                        <a:schemeClr val="bg1"/>
                      </a:solidFill>
                      <a:latin typeface="Calibri"/>
                    </a:rPr>
                    <a:pPr algn="ctr"/>
                    <a:t>1,000</a:t>
                  </a:fld>
                  <a:endParaRPr lang="fr-BE" sz="1100" b="1">
                    <a:solidFill>
                      <a:schemeClr val="bg1"/>
                    </a:solidFill>
                  </a:endParaRPr>
                </a:p>
              </xdr:txBody>
            </xdr:sp>
          </xdr:grpSp>
        </xdr:grpSp>
        <xdr:sp macro="" textlink="">
          <xdr:nvSpPr>
            <xdr:cNvPr id="113" name="TextBox 1">
              <a:extLst>
                <a:ext uri="{FF2B5EF4-FFF2-40B4-BE49-F238E27FC236}">
                  <a16:creationId xmlns:a16="http://schemas.microsoft.com/office/drawing/2014/main" xmlns="" id="{00000000-0008-0000-0200-000071000000}"/>
                </a:ext>
              </a:extLst>
            </xdr:cNvPr>
            <xdr:cNvSpPr txBox="1"/>
          </xdr:nvSpPr>
          <xdr:spPr>
            <a:xfrm>
              <a:off x="3286125" y="2171701"/>
              <a:ext cx="257175" cy="19049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D</a:t>
              </a:r>
            </a:p>
          </xdr:txBody>
        </xdr:sp>
        <xdr:sp macro="" textlink="">
          <xdr:nvSpPr>
            <xdr:cNvPr id="114" name="TextBox 1">
              <a:extLst>
                <a:ext uri="{FF2B5EF4-FFF2-40B4-BE49-F238E27FC236}">
                  <a16:creationId xmlns:a16="http://schemas.microsoft.com/office/drawing/2014/main" xmlns="" id="{00000000-0008-0000-0200-000072000000}"/>
                </a:ext>
              </a:extLst>
            </xdr:cNvPr>
            <xdr:cNvSpPr txBox="1"/>
          </xdr:nvSpPr>
          <xdr:spPr>
            <a:xfrm>
              <a:off x="3552825" y="2676526"/>
              <a:ext cx="275167" cy="1905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E</a:t>
              </a:r>
            </a:p>
          </xdr:txBody>
        </xdr:sp>
        <xdr:sp macro="" textlink="">
          <xdr:nvSpPr>
            <xdr:cNvPr id="116" name="TextBox 1">
              <a:extLst>
                <a:ext uri="{FF2B5EF4-FFF2-40B4-BE49-F238E27FC236}">
                  <a16:creationId xmlns:a16="http://schemas.microsoft.com/office/drawing/2014/main" xmlns="" id="{00000000-0008-0000-0200-000074000000}"/>
                </a:ext>
              </a:extLst>
            </xdr:cNvPr>
            <xdr:cNvSpPr txBox="1"/>
          </xdr:nvSpPr>
          <xdr:spPr>
            <a:xfrm>
              <a:off x="2743200" y="1971677"/>
              <a:ext cx="276225"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C</a:t>
              </a:r>
            </a:p>
          </xdr:txBody>
        </xdr:sp>
        <xdr:grpSp>
          <xdr:nvGrpSpPr>
            <xdr:cNvPr id="117" name="Group 124">
              <a:extLst>
                <a:ext uri="{FF2B5EF4-FFF2-40B4-BE49-F238E27FC236}">
                  <a16:creationId xmlns:a16="http://schemas.microsoft.com/office/drawing/2014/main" xmlns="" id="{00000000-0008-0000-0200-000075000000}"/>
                </a:ext>
              </a:extLst>
            </xdr:cNvPr>
            <xdr:cNvGrpSpPr/>
          </xdr:nvGrpSpPr>
          <xdr:grpSpPr>
            <a:xfrm>
              <a:off x="1552575" y="1971675"/>
              <a:ext cx="1028699" cy="1057276"/>
              <a:chOff x="1552575" y="1971675"/>
              <a:chExt cx="1028699" cy="1057276"/>
            </a:xfrm>
          </xdr:grpSpPr>
          <xdr:cxnSp macro="">
            <xdr:nvCxnSpPr>
              <xdr:cNvPr id="118" name="Straight Connector 117">
                <a:extLst>
                  <a:ext uri="{FF2B5EF4-FFF2-40B4-BE49-F238E27FC236}">
                    <a16:creationId xmlns:a16="http://schemas.microsoft.com/office/drawing/2014/main" xmlns="" id="{00000000-0008-0000-0200-000076000000}"/>
                  </a:ext>
                </a:extLst>
              </xdr:cNvPr>
              <xdr:cNvCxnSpPr/>
            </xdr:nvCxnSpPr>
            <xdr:spPr>
              <a:xfrm>
                <a:off x="1552575" y="2809875"/>
                <a:ext cx="606343" cy="9903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19" name="Straight Connector 118">
                <a:extLst>
                  <a:ext uri="{FF2B5EF4-FFF2-40B4-BE49-F238E27FC236}">
                    <a16:creationId xmlns:a16="http://schemas.microsoft.com/office/drawing/2014/main" xmlns="" id="{00000000-0008-0000-0200-000077000000}"/>
                  </a:ext>
                </a:extLst>
              </xdr:cNvPr>
              <xdr:cNvCxnSpPr/>
            </xdr:nvCxnSpPr>
            <xdr:spPr>
              <a:xfrm>
                <a:off x="1628775" y="2552700"/>
                <a:ext cx="581025" cy="2476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24" name="TextBox 1">
                <a:extLst>
                  <a:ext uri="{FF2B5EF4-FFF2-40B4-BE49-F238E27FC236}">
                    <a16:creationId xmlns:a16="http://schemas.microsoft.com/office/drawing/2014/main" xmlns="" id="{00000000-0008-0000-0200-00007C000000}"/>
                  </a:ext>
                </a:extLst>
              </xdr:cNvPr>
              <xdr:cNvSpPr txBox="1"/>
            </xdr:nvSpPr>
            <xdr:spPr>
              <a:xfrm>
                <a:off x="1628776" y="2857501"/>
                <a:ext cx="352424"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28" name="TextBox 1">
                <a:extLst>
                  <a:ext uri="{FF2B5EF4-FFF2-40B4-BE49-F238E27FC236}">
                    <a16:creationId xmlns:a16="http://schemas.microsoft.com/office/drawing/2014/main" xmlns="" id="{00000000-0008-0000-0200-000080000000}"/>
                  </a:ext>
                </a:extLst>
              </xdr:cNvPr>
              <xdr:cNvSpPr txBox="1"/>
            </xdr:nvSpPr>
            <xdr:spPr>
              <a:xfrm>
                <a:off x="1714501" y="2466976"/>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29" name="TextBox 1">
                <a:extLst>
                  <a:ext uri="{FF2B5EF4-FFF2-40B4-BE49-F238E27FC236}">
                    <a16:creationId xmlns:a16="http://schemas.microsoft.com/office/drawing/2014/main" xmlns="" id="{00000000-0008-0000-0200-000081000000}"/>
                  </a:ext>
                </a:extLst>
              </xdr:cNvPr>
              <xdr:cNvSpPr txBox="1"/>
            </xdr:nvSpPr>
            <xdr:spPr>
              <a:xfrm>
                <a:off x="1724026" y="2647951"/>
                <a:ext cx="190500"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cxnSp macro="">
            <xdr:nvCxnSpPr>
              <xdr:cNvPr id="152" name="Straight Connector 151">
                <a:extLst>
                  <a:ext uri="{FF2B5EF4-FFF2-40B4-BE49-F238E27FC236}">
                    <a16:creationId xmlns:a16="http://schemas.microsoft.com/office/drawing/2014/main" xmlns="" id="{00000000-0008-0000-0200-000098000000}"/>
                  </a:ext>
                </a:extLst>
              </xdr:cNvPr>
              <xdr:cNvCxnSpPr/>
            </xdr:nvCxnSpPr>
            <xdr:spPr>
              <a:xfrm>
                <a:off x="1885950" y="2143125"/>
                <a:ext cx="466725" cy="44767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53" name="Straight Connector 152">
                <a:extLst>
                  <a:ext uri="{FF2B5EF4-FFF2-40B4-BE49-F238E27FC236}">
                    <a16:creationId xmlns:a16="http://schemas.microsoft.com/office/drawing/2014/main" xmlns="" id="{00000000-0008-0000-0200-000099000000}"/>
                  </a:ext>
                </a:extLst>
              </xdr:cNvPr>
              <xdr:cNvCxnSpPr/>
            </xdr:nvCxnSpPr>
            <xdr:spPr>
              <a:xfrm>
                <a:off x="2124075" y="1971675"/>
                <a:ext cx="333375" cy="5143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54" name="TextBox 1">
                <a:extLst>
                  <a:ext uri="{FF2B5EF4-FFF2-40B4-BE49-F238E27FC236}">
                    <a16:creationId xmlns:a16="http://schemas.microsoft.com/office/drawing/2014/main" xmlns="" id="{00000000-0008-0000-0200-00009A000000}"/>
                  </a:ext>
                </a:extLst>
              </xdr:cNvPr>
              <xdr:cNvSpPr txBox="1"/>
            </xdr:nvSpPr>
            <xdr:spPr>
              <a:xfrm>
                <a:off x="1828801" y="2286001"/>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55" name="TextBox 1">
                <a:extLst>
                  <a:ext uri="{FF2B5EF4-FFF2-40B4-BE49-F238E27FC236}">
                    <a16:creationId xmlns:a16="http://schemas.microsoft.com/office/drawing/2014/main" xmlns="" id="{00000000-0008-0000-0200-00009B000000}"/>
                  </a:ext>
                </a:extLst>
              </xdr:cNvPr>
              <xdr:cNvSpPr txBox="1"/>
            </xdr:nvSpPr>
            <xdr:spPr>
              <a:xfrm>
                <a:off x="2009775" y="2143125"/>
                <a:ext cx="26670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56" name="TextBox 1">
                <a:extLst>
                  <a:ext uri="{FF2B5EF4-FFF2-40B4-BE49-F238E27FC236}">
                    <a16:creationId xmlns:a16="http://schemas.microsoft.com/office/drawing/2014/main" xmlns="" id="{00000000-0008-0000-0200-00009C000000}"/>
                  </a:ext>
                </a:extLst>
              </xdr:cNvPr>
              <xdr:cNvSpPr txBox="1"/>
            </xdr:nvSpPr>
            <xdr:spPr>
              <a:xfrm>
                <a:off x="2266949" y="2019300"/>
                <a:ext cx="314325" cy="1333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grpSp>
      </xdr:grpSp>
      <xdr:sp macro="" textlink="K63">
        <xdr:nvSpPr>
          <xdr:cNvPr id="111" name="TextBox 110">
            <a:extLst>
              <a:ext uri="{FF2B5EF4-FFF2-40B4-BE49-F238E27FC236}">
                <a16:creationId xmlns:a16="http://schemas.microsoft.com/office/drawing/2014/main" xmlns="" id="{00000000-0008-0000-0200-00006F000000}"/>
              </a:ext>
            </a:extLst>
          </xdr:cNvPr>
          <xdr:cNvSpPr txBox="1"/>
        </xdr:nvSpPr>
        <xdr:spPr>
          <a:xfrm>
            <a:off x="2590800" y="2955873"/>
            <a:ext cx="466725" cy="17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EFF8A2E6-BF22-46BF-A3F4-44F46DE9F8B0}" type="TxLink">
              <a:rPr lang="en-US" sz="1000" b="0" i="0" u="none" strike="noStrike">
                <a:solidFill>
                  <a:schemeClr val="bg1"/>
                </a:solidFill>
                <a:latin typeface="Calibri"/>
              </a:rPr>
              <a:pPr algn="ctr"/>
              <a:t>A+</a:t>
            </a:fld>
            <a:endParaRPr lang="fr-BE" sz="700" b="0">
              <a:solidFill>
                <a:schemeClr val="bg1"/>
              </a:solidFill>
            </a:endParaRPr>
          </a:p>
        </xdr:txBody>
      </xdr:sp>
    </xdr:grpSp>
    <xdr:clientData/>
  </xdr:twoCellAnchor>
  <xdr:twoCellAnchor>
    <xdr:from>
      <xdr:col>1</xdr:col>
      <xdr:colOff>85725</xdr:colOff>
      <xdr:row>74</xdr:row>
      <xdr:rowOff>152400</xdr:rowOff>
    </xdr:from>
    <xdr:to>
      <xdr:col>5</xdr:col>
      <xdr:colOff>485775</xdr:colOff>
      <xdr:row>90</xdr:row>
      <xdr:rowOff>152400</xdr:rowOff>
    </xdr:to>
    <xdr:grpSp>
      <xdr:nvGrpSpPr>
        <xdr:cNvPr id="183" name="Group 182">
          <a:extLst>
            <a:ext uri="{FF2B5EF4-FFF2-40B4-BE49-F238E27FC236}">
              <a16:creationId xmlns:a16="http://schemas.microsoft.com/office/drawing/2014/main" xmlns="" id="{00000000-0008-0000-0200-0000B7000000}"/>
            </a:ext>
          </a:extLst>
        </xdr:cNvPr>
        <xdr:cNvGrpSpPr/>
      </xdr:nvGrpSpPr>
      <xdr:grpSpPr>
        <a:xfrm>
          <a:off x="956582" y="14507936"/>
          <a:ext cx="4073979" cy="3048000"/>
          <a:chOff x="771525" y="1476375"/>
          <a:chExt cx="4171950" cy="3076575"/>
        </a:xfrm>
      </xdr:grpSpPr>
      <xdr:grpSp>
        <xdr:nvGrpSpPr>
          <xdr:cNvPr id="184" name="Group 125">
            <a:extLst>
              <a:ext uri="{FF2B5EF4-FFF2-40B4-BE49-F238E27FC236}">
                <a16:creationId xmlns:a16="http://schemas.microsoft.com/office/drawing/2014/main" xmlns="" id="{00000000-0008-0000-0200-0000B8000000}"/>
              </a:ext>
            </a:extLst>
          </xdr:cNvPr>
          <xdr:cNvGrpSpPr/>
        </xdr:nvGrpSpPr>
        <xdr:grpSpPr>
          <a:xfrm>
            <a:off x="771525" y="1476375"/>
            <a:ext cx="4171950" cy="3076575"/>
            <a:chOff x="771525" y="1476375"/>
            <a:chExt cx="4171950" cy="3076575"/>
          </a:xfrm>
        </xdr:grpSpPr>
        <xdr:grpSp>
          <xdr:nvGrpSpPr>
            <xdr:cNvPr id="186" name="Group 30">
              <a:extLst>
                <a:ext uri="{FF2B5EF4-FFF2-40B4-BE49-F238E27FC236}">
                  <a16:creationId xmlns:a16="http://schemas.microsoft.com/office/drawing/2014/main" xmlns="" id="{00000000-0008-0000-0200-0000BA000000}"/>
                </a:ext>
              </a:extLst>
            </xdr:cNvPr>
            <xdr:cNvGrpSpPr/>
          </xdr:nvGrpSpPr>
          <xdr:grpSpPr>
            <a:xfrm>
              <a:off x="771525" y="1476375"/>
              <a:ext cx="4171950" cy="3076575"/>
              <a:chOff x="1114425" y="371474"/>
              <a:chExt cx="4276725" cy="2952751"/>
            </a:xfrm>
          </xdr:grpSpPr>
          <xdr:graphicFrame macro="">
            <xdr:nvGraphicFramePr>
              <xdr:cNvPr id="201" name="Chart 200">
                <a:extLst>
                  <a:ext uri="{FF2B5EF4-FFF2-40B4-BE49-F238E27FC236}">
                    <a16:creationId xmlns:a16="http://schemas.microsoft.com/office/drawing/2014/main" xmlns="" id="{00000000-0008-0000-0200-0000C9000000}"/>
                  </a:ext>
                </a:extLst>
              </xdr:cNvPr>
              <xdr:cNvGraphicFramePr/>
            </xdr:nvGraphicFramePr>
            <xdr:xfrm>
              <a:off x="1114425" y="371474"/>
              <a:ext cx="4276725" cy="2952751"/>
            </xdr:xfrm>
            <a:graphic>
              <a:graphicData uri="http://schemas.openxmlformats.org/drawingml/2006/chart">
                <c:chart xmlns:c="http://schemas.openxmlformats.org/drawingml/2006/chart" xmlns:r="http://schemas.openxmlformats.org/officeDocument/2006/relationships" r:id="rId7"/>
              </a:graphicData>
            </a:graphic>
          </xdr:graphicFrame>
          <xdr:grpSp>
            <xdr:nvGrpSpPr>
              <xdr:cNvPr id="202" name="Group 27">
                <a:extLst>
                  <a:ext uri="{FF2B5EF4-FFF2-40B4-BE49-F238E27FC236}">
                    <a16:creationId xmlns:a16="http://schemas.microsoft.com/office/drawing/2014/main" xmlns="" id="{00000000-0008-0000-0200-0000CA000000}"/>
                  </a:ext>
                </a:extLst>
              </xdr:cNvPr>
              <xdr:cNvGrpSpPr/>
            </xdr:nvGrpSpPr>
            <xdr:grpSpPr>
              <a:xfrm>
                <a:off x="2933051" y="1510463"/>
                <a:ext cx="573169" cy="549939"/>
                <a:chOff x="3895724" y="1809750"/>
                <a:chExt cx="619125" cy="619125"/>
              </a:xfrm>
            </xdr:grpSpPr>
            <xdr:sp macro="" textlink="">
              <xdr:nvSpPr>
                <xdr:cNvPr id="203" name="Oval 202">
                  <a:extLst>
                    <a:ext uri="{FF2B5EF4-FFF2-40B4-BE49-F238E27FC236}">
                      <a16:creationId xmlns:a16="http://schemas.microsoft.com/office/drawing/2014/main" xmlns="" id="{00000000-0008-0000-0200-0000CB000000}"/>
                    </a:ext>
                  </a:extLst>
                </xdr:cNvPr>
                <xdr:cNvSpPr/>
              </xdr:nvSpPr>
              <xdr:spPr>
                <a:xfrm>
                  <a:off x="3895724" y="1809750"/>
                  <a:ext cx="619125" cy="619125"/>
                </a:xfrm>
                <a:prstGeom prst="ellipse">
                  <a:avLst/>
                </a:prstGeom>
                <a:ln>
                  <a:noFill/>
                </a:ln>
                <a:effectLst/>
                <a:scene3d>
                  <a:camera prst="orthographicFront">
                    <a:rot lat="0" lon="0" rev="0"/>
                  </a:camera>
                  <a:lightRig rig="contrasting" dir="t">
                    <a:rot lat="0" lon="0" rev="7800000"/>
                  </a:lightRig>
                </a:scene3d>
                <a:sp3d>
                  <a:bevelT w="139700" h="139700"/>
                </a:sp3d>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fr-BE" sz="1100"/>
                </a:p>
              </xdr:txBody>
            </xdr:sp>
            <xdr:sp macro="" textlink="$F$141">
              <xdr:nvSpPr>
                <xdr:cNvPr id="204" name="TextBox 203">
                  <a:extLst>
                    <a:ext uri="{FF2B5EF4-FFF2-40B4-BE49-F238E27FC236}">
                      <a16:creationId xmlns:a16="http://schemas.microsoft.com/office/drawing/2014/main" xmlns="" id="{00000000-0008-0000-0200-0000CC000000}"/>
                    </a:ext>
                  </a:extLst>
                </xdr:cNvPr>
                <xdr:cNvSpPr txBox="1"/>
              </xdr:nvSpPr>
              <xdr:spPr>
                <a:xfrm>
                  <a:off x="3910494" y="1930812"/>
                  <a:ext cx="575583" cy="20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B02AACBE-60BB-4416-B59A-D1CD90A486A5}" type="TxLink">
                    <a:rPr lang="en-US" sz="1100" b="1" i="0" u="none" strike="noStrike">
                      <a:solidFill>
                        <a:schemeClr val="bg1"/>
                      </a:solidFill>
                      <a:latin typeface="Calibri"/>
                    </a:rPr>
                    <a:pPr algn="ctr"/>
                    <a:t>1,000</a:t>
                  </a:fld>
                  <a:endParaRPr lang="fr-BE" sz="1100" b="1">
                    <a:solidFill>
                      <a:schemeClr val="bg1"/>
                    </a:solidFill>
                  </a:endParaRPr>
                </a:p>
              </xdr:txBody>
            </xdr:sp>
          </xdr:grpSp>
        </xdr:grpSp>
        <xdr:sp macro="" textlink="">
          <xdr:nvSpPr>
            <xdr:cNvPr id="187" name="TextBox 1">
              <a:extLst>
                <a:ext uri="{FF2B5EF4-FFF2-40B4-BE49-F238E27FC236}">
                  <a16:creationId xmlns:a16="http://schemas.microsoft.com/office/drawing/2014/main" xmlns="" id="{00000000-0008-0000-0200-0000BB000000}"/>
                </a:ext>
              </a:extLst>
            </xdr:cNvPr>
            <xdr:cNvSpPr txBox="1"/>
          </xdr:nvSpPr>
          <xdr:spPr>
            <a:xfrm>
              <a:off x="3286125" y="2171701"/>
              <a:ext cx="257175" cy="19049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D</a:t>
              </a:r>
            </a:p>
          </xdr:txBody>
        </xdr:sp>
        <xdr:sp macro="" textlink="">
          <xdr:nvSpPr>
            <xdr:cNvPr id="188" name="TextBox 1">
              <a:extLst>
                <a:ext uri="{FF2B5EF4-FFF2-40B4-BE49-F238E27FC236}">
                  <a16:creationId xmlns:a16="http://schemas.microsoft.com/office/drawing/2014/main" xmlns="" id="{00000000-0008-0000-0200-0000BC000000}"/>
                </a:ext>
              </a:extLst>
            </xdr:cNvPr>
            <xdr:cNvSpPr txBox="1"/>
          </xdr:nvSpPr>
          <xdr:spPr>
            <a:xfrm>
              <a:off x="3552825" y="2676526"/>
              <a:ext cx="275167" cy="1905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E</a:t>
              </a:r>
            </a:p>
          </xdr:txBody>
        </xdr:sp>
        <xdr:sp macro="" textlink="">
          <xdr:nvSpPr>
            <xdr:cNvPr id="189" name="TextBox 1">
              <a:extLst>
                <a:ext uri="{FF2B5EF4-FFF2-40B4-BE49-F238E27FC236}">
                  <a16:creationId xmlns:a16="http://schemas.microsoft.com/office/drawing/2014/main" xmlns="" id="{00000000-0008-0000-0200-0000BD000000}"/>
                </a:ext>
              </a:extLst>
            </xdr:cNvPr>
            <xdr:cNvSpPr txBox="1"/>
          </xdr:nvSpPr>
          <xdr:spPr>
            <a:xfrm>
              <a:off x="2743200" y="1971677"/>
              <a:ext cx="276225"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C</a:t>
              </a:r>
            </a:p>
          </xdr:txBody>
        </xdr:sp>
        <xdr:grpSp>
          <xdr:nvGrpSpPr>
            <xdr:cNvPr id="190" name="Group 124">
              <a:extLst>
                <a:ext uri="{FF2B5EF4-FFF2-40B4-BE49-F238E27FC236}">
                  <a16:creationId xmlns:a16="http://schemas.microsoft.com/office/drawing/2014/main" xmlns="" id="{00000000-0008-0000-0200-0000BE000000}"/>
                </a:ext>
              </a:extLst>
            </xdr:cNvPr>
            <xdr:cNvGrpSpPr/>
          </xdr:nvGrpSpPr>
          <xdr:grpSpPr>
            <a:xfrm>
              <a:off x="1552575" y="1971675"/>
              <a:ext cx="1028699" cy="1057276"/>
              <a:chOff x="1552575" y="1971675"/>
              <a:chExt cx="1028699" cy="1057276"/>
            </a:xfrm>
          </xdr:grpSpPr>
          <xdr:cxnSp macro="">
            <xdr:nvCxnSpPr>
              <xdr:cNvPr id="191" name="Straight Connector 190">
                <a:extLst>
                  <a:ext uri="{FF2B5EF4-FFF2-40B4-BE49-F238E27FC236}">
                    <a16:creationId xmlns:a16="http://schemas.microsoft.com/office/drawing/2014/main" xmlns="" id="{00000000-0008-0000-0200-0000BF000000}"/>
                  </a:ext>
                </a:extLst>
              </xdr:cNvPr>
              <xdr:cNvCxnSpPr/>
            </xdr:nvCxnSpPr>
            <xdr:spPr>
              <a:xfrm>
                <a:off x="1552575" y="2809875"/>
                <a:ext cx="625884" cy="9903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92" name="Straight Connector 191">
                <a:extLst>
                  <a:ext uri="{FF2B5EF4-FFF2-40B4-BE49-F238E27FC236}">
                    <a16:creationId xmlns:a16="http://schemas.microsoft.com/office/drawing/2014/main" xmlns="" id="{00000000-0008-0000-0200-0000C0000000}"/>
                  </a:ext>
                </a:extLst>
              </xdr:cNvPr>
              <xdr:cNvCxnSpPr/>
            </xdr:nvCxnSpPr>
            <xdr:spPr>
              <a:xfrm>
                <a:off x="1628775" y="2552700"/>
                <a:ext cx="581025" cy="2476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93" name="TextBox 1">
                <a:extLst>
                  <a:ext uri="{FF2B5EF4-FFF2-40B4-BE49-F238E27FC236}">
                    <a16:creationId xmlns:a16="http://schemas.microsoft.com/office/drawing/2014/main" xmlns="" id="{00000000-0008-0000-0200-0000C1000000}"/>
                  </a:ext>
                </a:extLst>
              </xdr:cNvPr>
              <xdr:cNvSpPr txBox="1"/>
            </xdr:nvSpPr>
            <xdr:spPr>
              <a:xfrm>
                <a:off x="1628776" y="2857501"/>
                <a:ext cx="352424"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94" name="TextBox 1">
                <a:extLst>
                  <a:ext uri="{FF2B5EF4-FFF2-40B4-BE49-F238E27FC236}">
                    <a16:creationId xmlns:a16="http://schemas.microsoft.com/office/drawing/2014/main" xmlns="" id="{00000000-0008-0000-0200-0000C2000000}"/>
                  </a:ext>
                </a:extLst>
              </xdr:cNvPr>
              <xdr:cNvSpPr txBox="1"/>
            </xdr:nvSpPr>
            <xdr:spPr>
              <a:xfrm>
                <a:off x="1714501" y="2466976"/>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95" name="TextBox 1">
                <a:extLst>
                  <a:ext uri="{FF2B5EF4-FFF2-40B4-BE49-F238E27FC236}">
                    <a16:creationId xmlns:a16="http://schemas.microsoft.com/office/drawing/2014/main" xmlns="" id="{00000000-0008-0000-0200-0000C3000000}"/>
                  </a:ext>
                </a:extLst>
              </xdr:cNvPr>
              <xdr:cNvSpPr txBox="1"/>
            </xdr:nvSpPr>
            <xdr:spPr>
              <a:xfrm>
                <a:off x="1724026" y="2647951"/>
                <a:ext cx="190500"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cxnSp macro="">
            <xdr:nvCxnSpPr>
              <xdr:cNvPr id="196" name="Straight Connector 195">
                <a:extLst>
                  <a:ext uri="{FF2B5EF4-FFF2-40B4-BE49-F238E27FC236}">
                    <a16:creationId xmlns:a16="http://schemas.microsoft.com/office/drawing/2014/main" xmlns="" id="{00000000-0008-0000-0200-0000C4000000}"/>
                  </a:ext>
                </a:extLst>
              </xdr:cNvPr>
              <xdr:cNvCxnSpPr/>
            </xdr:nvCxnSpPr>
            <xdr:spPr>
              <a:xfrm>
                <a:off x="1885950" y="2143125"/>
                <a:ext cx="466725" cy="44767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97" name="Straight Connector 196">
                <a:extLst>
                  <a:ext uri="{FF2B5EF4-FFF2-40B4-BE49-F238E27FC236}">
                    <a16:creationId xmlns:a16="http://schemas.microsoft.com/office/drawing/2014/main" xmlns="" id="{00000000-0008-0000-0200-0000C5000000}"/>
                  </a:ext>
                </a:extLst>
              </xdr:cNvPr>
              <xdr:cNvCxnSpPr/>
            </xdr:nvCxnSpPr>
            <xdr:spPr>
              <a:xfrm>
                <a:off x="2124075" y="1971675"/>
                <a:ext cx="333375" cy="5143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98" name="TextBox 1">
                <a:extLst>
                  <a:ext uri="{FF2B5EF4-FFF2-40B4-BE49-F238E27FC236}">
                    <a16:creationId xmlns:a16="http://schemas.microsoft.com/office/drawing/2014/main" xmlns="" id="{00000000-0008-0000-0200-0000C6000000}"/>
                  </a:ext>
                </a:extLst>
              </xdr:cNvPr>
              <xdr:cNvSpPr txBox="1"/>
            </xdr:nvSpPr>
            <xdr:spPr>
              <a:xfrm>
                <a:off x="1828801" y="2286001"/>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99" name="TextBox 1">
                <a:extLst>
                  <a:ext uri="{FF2B5EF4-FFF2-40B4-BE49-F238E27FC236}">
                    <a16:creationId xmlns:a16="http://schemas.microsoft.com/office/drawing/2014/main" xmlns="" id="{00000000-0008-0000-0200-0000C7000000}"/>
                  </a:ext>
                </a:extLst>
              </xdr:cNvPr>
              <xdr:cNvSpPr txBox="1"/>
            </xdr:nvSpPr>
            <xdr:spPr>
              <a:xfrm>
                <a:off x="2009775" y="2143125"/>
                <a:ext cx="26670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200" name="TextBox 1">
                <a:extLst>
                  <a:ext uri="{FF2B5EF4-FFF2-40B4-BE49-F238E27FC236}">
                    <a16:creationId xmlns:a16="http://schemas.microsoft.com/office/drawing/2014/main" xmlns="" id="{00000000-0008-0000-0200-0000C8000000}"/>
                  </a:ext>
                </a:extLst>
              </xdr:cNvPr>
              <xdr:cNvSpPr txBox="1"/>
            </xdr:nvSpPr>
            <xdr:spPr>
              <a:xfrm>
                <a:off x="2266949" y="2019300"/>
                <a:ext cx="314325" cy="1333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grpSp>
      </xdr:grpSp>
      <xdr:sp macro="" textlink="K77">
        <xdr:nvSpPr>
          <xdr:cNvPr id="185" name="TextBox 184">
            <a:extLst>
              <a:ext uri="{FF2B5EF4-FFF2-40B4-BE49-F238E27FC236}">
                <a16:creationId xmlns:a16="http://schemas.microsoft.com/office/drawing/2014/main" xmlns="" id="{00000000-0008-0000-0200-0000B9000000}"/>
              </a:ext>
            </a:extLst>
          </xdr:cNvPr>
          <xdr:cNvSpPr txBox="1"/>
        </xdr:nvSpPr>
        <xdr:spPr>
          <a:xfrm>
            <a:off x="2590800" y="2955873"/>
            <a:ext cx="466725" cy="17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E8133A29-72E8-4F93-BFDA-C22093FD08E4}" type="TxLink">
              <a:rPr lang="en-US" sz="1000" b="0" i="0" u="none" strike="noStrike">
                <a:solidFill>
                  <a:schemeClr val="bg1"/>
                </a:solidFill>
                <a:latin typeface="Calibri"/>
              </a:rPr>
              <a:pPr algn="ctr"/>
              <a:t>A+</a:t>
            </a:fld>
            <a:endParaRPr lang="fr-BE" sz="400" b="0">
              <a:solidFill>
                <a:schemeClr val="bg1"/>
              </a:solidFill>
            </a:endParaRPr>
          </a:p>
        </xdr:txBody>
      </xdr:sp>
    </xdr:grpSp>
    <xdr:clientData/>
  </xdr:twoCellAnchor>
  <xdr:twoCellAnchor>
    <xdr:from>
      <xdr:col>1</xdr:col>
      <xdr:colOff>57150</xdr:colOff>
      <xdr:row>92</xdr:row>
      <xdr:rowOff>19050</xdr:rowOff>
    </xdr:from>
    <xdr:to>
      <xdr:col>5</xdr:col>
      <xdr:colOff>457200</xdr:colOff>
      <xdr:row>108</xdr:row>
      <xdr:rowOff>19050</xdr:rowOff>
    </xdr:to>
    <xdr:grpSp>
      <xdr:nvGrpSpPr>
        <xdr:cNvPr id="205" name="Group 204">
          <a:extLst>
            <a:ext uri="{FF2B5EF4-FFF2-40B4-BE49-F238E27FC236}">
              <a16:creationId xmlns:a16="http://schemas.microsoft.com/office/drawing/2014/main" xmlns="" id="{00000000-0008-0000-0200-0000CD000000}"/>
            </a:ext>
          </a:extLst>
        </xdr:cNvPr>
        <xdr:cNvGrpSpPr/>
      </xdr:nvGrpSpPr>
      <xdr:grpSpPr>
        <a:xfrm>
          <a:off x="928007" y="17803586"/>
          <a:ext cx="4073979" cy="3048000"/>
          <a:chOff x="771525" y="1476375"/>
          <a:chExt cx="4171950" cy="3076575"/>
        </a:xfrm>
      </xdr:grpSpPr>
      <xdr:grpSp>
        <xdr:nvGrpSpPr>
          <xdr:cNvPr id="206" name="Group 125">
            <a:extLst>
              <a:ext uri="{FF2B5EF4-FFF2-40B4-BE49-F238E27FC236}">
                <a16:creationId xmlns:a16="http://schemas.microsoft.com/office/drawing/2014/main" xmlns="" id="{00000000-0008-0000-0200-0000CE000000}"/>
              </a:ext>
            </a:extLst>
          </xdr:cNvPr>
          <xdr:cNvGrpSpPr/>
        </xdr:nvGrpSpPr>
        <xdr:grpSpPr>
          <a:xfrm>
            <a:off x="771525" y="1476375"/>
            <a:ext cx="4171950" cy="3076575"/>
            <a:chOff x="771525" y="1476375"/>
            <a:chExt cx="4171950" cy="3076575"/>
          </a:xfrm>
        </xdr:grpSpPr>
        <xdr:grpSp>
          <xdr:nvGrpSpPr>
            <xdr:cNvPr id="208" name="Group 30">
              <a:extLst>
                <a:ext uri="{FF2B5EF4-FFF2-40B4-BE49-F238E27FC236}">
                  <a16:creationId xmlns:a16="http://schemas.microsoft.com/office/drawing/2014/main" xmlns="" id="{00000000-0008-0000-0200-0000D0000000}"/>
                </a:ext>
              </a:extLst>
            </xdr:cNvPr>
            <xdr:cNvGrpSpPr/>
          </xdr:nvGrpSpPr>
          <xdr:grpSpPr>
            <a:xfrm>
              <a:off x="771525" y="1476375"/>
              <a:ext cx="4171950" cy="3076575"/>
              <a:chOff x="1114425" y="371474"/>
              <a:chExt cx="4276725" cy="2952751"/>
            </a:xfrm>
          </xdr:grpSpPr>
          <xdr:graphicFrame macro="">
            <xdr:nvGraphicFramePr>
              <xdr:cNvPr id="223" name="Chart 222">
                <a:extLst>
                  <a:ext uri="{FF2B5EF4-FFF2-40B4-BE49-F238E27FC236}">
                    <a16:creationId xmlns:a16="http://schemas.microsoft.com/office/drawing/2014/main" xmlns="" id="{00000000-0008-0000-0200-0000DF000000}"/>
                  </a:ext>
                </a:extLst>
              </xdr:cNvPr>
              <xdr:cNvGraphicFramePr/>
            </xdr:nvGraphicFramePr>
            <xdr:xfrm>
              <a:off x="1114425" y="371474"/>
              <a:ext cx="4276725" cy="2952751"/>
            </xdr:xfrm>
            <a:graphic>
              <a:graphicData uri="http://schemas.openxmlformats.org/drawingml/2006/chart">
                <c:chart xmlns:c="http://schemas.openxmlformats.org/drawingml/2006/chart" xmlns:r="http://schemas.openxmlformats.org/officeDocument/2006/relationships" r:id="rId8"/>
              </a:graphicData>
            </a:graphic>
          </xdr:graphicFrame>
          <xdr:grpSp>
            <xdr:nvGrpSpPr>
              <xdr:cNvPr id="224" name="Group 27">
                <a:extLst>
                  <a:ext uri="{FF2B5EF4-FFF2-40B4-BE49-F238E27FC236}">
                    <a16:creationId xmlns:a16="http://schemas.microsoft.com/office/drawing/2014/main" xmlns="" id="{00000000-0008-0000-0200-0000E0000000}"/>
                  </a:ext>
                </a:extLst>
              </xdr:cNvPr>
              <xdr:cNvGrpSpPr/>
            </xdr:nvGrpSpPr>
            <xdr:grpSpPr>
              <a:xfrm>
                <a:off x="2933051" y="1510463"/>
                <a:ext cx="573169" cy="549939"/>
                <a:chOff x="3895724" y="1809750"/>
                <a:chExt cx="619125" cy="619125"/>
              </a:xfrm>
            </xdr:grpSpPr>
            <xdr:sp macro="" textlink="">
              <xdr:nvSpPr>
                <xdr:cNvPr id="225" name="Oval 224">
                  <a:extLst>
                    <a:ext uri="{FF2B5EF4-FFF2-40B4-BE49-F238E27FC236}">
                      <a16:creationId xmlns:a16="http://schemas.microsoft.com/office/drawing/2014/main" xmlns="" id="{00000000-0008-0000-0200-0000E1000000}"/>
                    </a:ext>
                  </a:extLst>
                </xdr:cNvPr>
                <xdr:cNvSpPr/>
              </xdr:nvSpPr>
              <xdr:spPr>
                <a:xfrm>
                  <a:off x="3895724" y="1809750"/>
                  <a:ext cx="619125" cy="619125"/>
                </a:xfrm>
                <a:prstGeom prst="ellipse">
                  <a:avLst/>
                </a:prstGeom>
                <a:ln>
                  <a:noFill/>
                </a:ln>
                <a:effectLst/>
                <a:scene3d>
                  <a:camera prst="orthographicFront">
                    <a:rot lat="0" lon="0" rev="0"/>
                  </a:camera>
                  <a:lightRig rig="contrasting" dir="t">
                    <a:rot lat="0" lon="0" rev="7800000"/>
                  </a:lightRig>
                </a:scene3d>
                <a:sp3d>
                  <a:bevelT w="139700" h="139700"/>
                </a:sp3d>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fr-BE" sz="1100"/>
                </a:p>
              </xdr:txBody>
            </xdr:sp>
            <xdr:sp macro="" textlink="$G$141">
              <xdr:nvSpPr>
                <xdr:cNvPr id="226" name="TextBox 225">
                  <a:extLst>
                    <a:ext uri="{FF2B5EF4-FFF2-40B4-BE49-F238E27FC236}">
                      <a16:creationId xmlns:a16="http://schemas.microsoft.com/office/drawing/2014/main" xmlns="" id="{00000000-0008-0000-0200-0000E2000000}"/>
                    </a:ext>
                  </a:extLst>
                </xdr:cNvPr>
                <xdr:cNvSpPr txBox="1"/>
              </xdr:nvSpPr>
              <xdr:spPr>
                <a:xfrm>
                  <a:off x="3910494" y="1930812"/>
                  <a:ext cx="575583" cy="20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2097C27B-D7D7-4961-B4A8-A50E8440B178}" type="TxLink">
                    <a:rPr lang="en-US" sz="1100" b="1" i="0" u="none" strike="noStrike">
                      <a:solidFill>
                        <a:schemeClr val="bg1"/>
                      </a:solidFill>
                      <a:latin typeface="Calibri"/>
                    </a:rPr>
                    <a:pPr algn="ctr"/>
                    <a:t>1,000</a:t>
                  </a:fld>
                  <a:endParaRPr lang="fr-BE" sz="1100" b="1">
                    <a:solidFill>
                      <a:schemeClr val="bg1"/>
                    </a:solidFill>
                  </a:endParaRPr>
                </a:p>
              </xdr:txBody>
            </xdr:sp>
          </xdr:grpSp>
        </xdr:grpSp>
        <xdr:sp macro="" textlink="">
          <xdr:nvSpPr>
            <xdr:cNvPr id="209" name="TextBox 1">
              <a:extLst>
                <a:ext uri="{FF2B5EF4-FFF2-40B4-BE49-F238E27FC236}">
                  <a16:creationId xmlns:a16="http://schemas.microsoft.com/office/drawing/2014/main" xmlns="" id="{00000000-0008-0000-0200-0000D1000000}"/>
                </a:ext>
              </a:extLst>
            </xdr:cNvPr>
            <xdr:cNvSpPr txBox="1"/>
          </xdr:nvSpPr>
          <xdr:spPr>
            <a:xfrm>
              <a:off x="3286125" y="2171701"/>
              <a:ext cx="257175" cy="19049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D</a:t>
              </a:r>
            </a:p>
          </xdr:txBody>
        </xdr:sp>
        <xdr:sp macro="" textlink="">
          <xdr:nvSpPr>
            <xdr:cNvPr id="210" name="TextBox 1">
              <a:extLst>
                <a:ext uri="{FF2B5EF4-FFF2-40B4-BE49-F238E27FC236}">
                  <a16:creationId xmlns:a16="http://schemas.microsoft.com/office/drawing/2014/main" xmlns="" id="{00000000-0008-0000-0200-0000D2000000}"/>
                </a:ext>
              </a:extLst>
            </xdr:cNvPr>
            <xdr:cNvSpPr txBox="1"/>
          </xdr:nvSpPr>
          <xdr:spPr>
            <a:xfrm>
              <a:off x="3552825" y="2676526"/>
              <a:ext cx="275167" cy="1905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E</a:t>
              </a:r>
            </a:p>
          </xdr:txBody>
        </xdr:sp>
        <xdr:sp macro="" textlink="">
          <xdr:nvSpPr>
            <xdr:cNvPr id="211" name="TextBox 1">
              <a:extLst>
                <a:ext uri="{FF2B5EF4-FFF2-40B4-BE49-F238E27FC236}">
                  <a16:creationId xmlns:a16="http://schemas.microsoft.com/office/drawing/2014/main" xmlns="" id="{00000000-0008-0000-0200-0000D3000000}"/>
                </a:ext>
              </a:extLst>
            </xdr:cNvPr>
            <xdr:cNvSpPr txBox="1"/>
          </xdr:nvSpPr>
          <xdr:spPr>
            <a:xfrm>
              <a:off x="2743200" y="1971677"/>
              <a:ext cx="276225"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C</a:t>
              </a:r>
            </a:p>
          </xdr:txBody>
        </xdr:sp>
        <xdr:grpSp>
          <xdr:nvGrpSpPr>
            <xdr:cNvPr id="212" name="Group 124">
              <a:extLst>
                <a:ext uri="{FF2B5EF4-FFF2-40B4-BE49-F238E27FC236}">
                  <a16:creationId xmlns:a16="http://schemas.microsoft.com/office/drawing/2014/main" xmlns="" id="{00000000-0008-0000-0200-0000D4000000}"/>
                </a:ext>
              </a:extLst>
            </xdr:cNvPr>
            <xdr:cNvGrpSpPr/>
          </xdr:nvGrpSpPr>
          <xdr:grpSpPr>
            <a:xfrm>
              <a:off x="1552575" y="1971675"/>
              <a:ext cx="1028699" cy="1057276"/>
              <a:chOff x="1552575" y="1971675"/>
              <a:chExt cx="1028699" cy="1057276"/>
            </a:xfrm>
          </xdr:grpSpPr>
          <xdr:cxnSp macro="">
            <xdr:nvCxnSpPr>
              <xdr:cNvPr id="213" name="Straight Connector 212">
                <a:extLst>
                  <a:ext uri="{FF2B5EF4-FFF2-40B4-BE49-F238E27FC236}">
                    <a16:creationId xmlns:a16="http://schemas.microsoft.com/office/drawing/2014/main" xmlns="" id="{00000000-0008-0000-0200-0000D5000000}"/>
                  </a:ext>
                </a:extLst>
              </xdr:cNvPr>
              <xdr:cNvCxnSpPr/>
            </xdr:nvCxnSpPr>
            <xdr:spPr>
              <a:xfrm>
                <a:off x="1552575" y="2809875"/>
                <a:ext cx="606343" cy="108644"/>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14" name="Straight Connector 213">
                <a:extLst>
                  <a:ext uri="{FF2B5EF4-FFF2-40B4-BE49-F238E27FC236}">
                    <a16:creationId xmlns:a16="http://schemas.microsoft.com/office/drawing/2014/main" xmlns="" id="{00000000-0008-0000-0200-0000D6000000}"/>
                  </a:ext>
                </a:extLst>
              </xdr:cNvPr>
              <xdr:cNvCxnSpPr/>
            </xdr:nvCxnSpPr>
            <xdr:spPr>
              <a:xfrm>
                <a:off x="1628775" y="2552700"/>
                <a:ext cx="581025" cy="2476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15" name="TextBox 1">
                <a:extLst>
                  <a:ext uri="{FF2B5EF4-FFF2-40B4-BE49-F238E27FC236}">
                    <a16:creationId xmlns:a16="http://schemas.microsoft.com/office/drawing/2014/main" xmlns="" id="{00000000-0008-0000-0200-0000D7000000}"/>
                  </a:ext>
                </a:extLst>
              </xdr:cNvPr>
              <xdr:cNvSpPr txBox="1"/>
            </xdr:nvSpPr>
            <xdr:spPr>
              <a:xfrm>
                <a:off x="1628776" y="2857501"/>
                <a:ext cx="352424"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216" name="TextBox 1">
                <a:extLst>
                  <a:ext uri="{FF2B5EF4-FFF2-40B4-BE49-F238E27FC236}">
                    <a16:creationId xmlns:a16="http://schemas.microsoft.com/office/drawing/2014/main" xmlns="" id="{00000000-0008-0000-0200-0000D8000000}"/>
                  </a:ext>
                </a:extLst>
              </xdr:cNvPr>
              <xdr:cNvSpPr txBox="1"/>
            </xdr:nvSpPr>
            <xdr:spPr>
              <a:xfrm>
                <a:off x="1714501" y="2466976"/>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217" name="TextBox 1">
                <a:extLst>
                  <a:ext uri="{FF2B5EF4-FFF2-40B4-BE49-F238E27FC236}">
                    <a16:creationId xmlns:a16="http://schemas.microsoft.com/office/drawing/2014/main" xmlns="" id="{00000000-0008-0000-0200-0000D9000000}"/>
                  </a:ext>
                </a:extLst>
              </xdr:cNvPr>
              <xdr:cNvSpPr txBox="1"/>
            </xdr:nvSpPr>
            <xdr:spPr>
              <a:xfrm>
                <a:off x="1724026" y="2647951"/>
                <a:ext cx="190500"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cxnSp macro="">
            <xdr:nvCxnSpPr>
              <xdr:cNvPr id="218" name="Straight Connector 217">
                <a:extLst>
                  <a:ext uri="{FF2B5EF4-FFF2-40B4-BE49-F238E27FC236}">
                    <a16:creationId xmlns:a16="http://schemas.microsoft.com/office/drawing/2014/main" xmlns="" id="{00000000-0008-0000-0200-0000DA000000}"/>
                  </a:ext>
                </a:extLst>
              </xdr:cNvPr>
              <xdr:cNvCxnSpPr/>
            </xdr:nvCxnSpPr>
            <xdr:spPr>
              <a:xfrm>
                <a:off x="1885950" y="2143125"/>
                <a:ext cx="466725" cy="44767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19" name="Straight Connector 218">
                <a:extLst>
                  <a:ext uri="{FF2B5EF4-FFF2-40B4-BE49-F238E27FC236}">
                    <a16:creationId xmlns:a16="http://schemas.microsoft.com/office/drawing/2014/main" xmlns="" id="{00000000-0008-0000-0200-0000DB000000}"/>
                  </a:ext>
                </a:extLst>
              </xdr:cNvPr>
              <xdr:cNvCxnSpPr/>
            </xdr:nvCxnSpPr>
            <xdr:spPr>
              <a:xfrm>
                <a:off x="2124075" y="1971675"/>
                <a:ext cx="333375" cy="5143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20" name="TextBox 1">
                <a:extLst>
                  <a:ext uri="{FF2B5EF4-FFF2-40B4-BE49-F238E27FC236}">
                    <a16:creationId xmlns:a16="http://schemas.microsoft.com/office/drawing/2014/main" xmlns="" id="{00000000-0008-0000-0200-0000DC000000}"/>
                  </a:ext>
                </a:extLst>
              </xdr:cNvPr>
              <xdr:cNvSpPr txBox="1"/>
            </xdr:nvSpPr>
            <xdr:spPr>
              <a:xfrm>
                <a:off x="1828801" y="2286001"/>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221" name="TextBox 1">
                <a:extLst>
                  <a:ext uri="{FF2B5EF4-FFF2-40B4-BE49-F238E27FC236}">
                    <a16:creationId xmlns:a16="http://schemas.microsoft.com/office/drawing/2014/main" xmlns="" id="{00000000-0008-0000-0200-0000DD000000}"/>
                  </a:ext>
                </a:extLst>
              </xdr:cNvPr>
              <xdr:cNvSpPr txBox="1"/>
            </xdr:nvSpPr>
            <xdr:spPr>
              <a:xfrm>
                <a:off x="2009775" y="2143125"/>
                <a:ext cx="26670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222" name="TextBox 1">
                <a:extLst>
                  <a:ext uri="{FF2B5EF4-FFF2-40B4-BE49-F238E27FC236}">
                    <a16:creationId xmlns:a16="http://schemas.microsoft.com/office/drawing/2014/main" xmlns="" id="{00000000-0008-0000-0200-0000DE000000}"/>
                  </a:ext>
                </a:extLst>
              </xdr:cNvPr>
              <xdr:cNvSpPr txBox="1"/>
            </xdr:nvSpPr>
            <xdr:spPr>
              <a:xfrm>
                <a:off x="2266949" y="2019300"/>
                <a:ext cx="314325" cy="1333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grpSp>
      </xdr:grpSp>
      <xdr:sp macro="" textlink="K93">
        <xdr:nvSpPr>
          <xdr:cNvPr id="207" name="TextBox 206">
            <a:extLst>
              <a:ext uri="{FF2B5EF4-FFF2-40B4-BE49-F238E27FC236}">
                <a16:creationId xmlns:a16="http://schemas.microsoft.com/office/drawing/2014/main" xmlns="" id="{00000000-0008-0000-0200-0000CF000000}"/>
              </a:ext>
            </a:extLst>
          </xdr:cNvPr>
          <xdr:cNvSpPr txBox="1"/>
        </xdr:nvSpPr>
        <xdr:spPr>
          <a:xfrm>
            <a:off x="2590800" y="2955873"/>
            <a:ext cx="466725" cy="17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1D3EF878-DAFD-4AAA-B8D4-16A32E6D69D4}" type="TxLink">
              <a:rPr lang="en-US" sz="1000" b="0" i="0" u="none" strike="noStrike">
                <a:solidFill>
                  <a:schemeClr val="bg1"/>
                </a:solidFill>
                <a:latin typeface="Calibri"/>
              </a:rPr>
              <a:pPr algn="ctr"/>
              <a:t>A+</a:t>
            </a:fld>
            <a:endParaRPr lang="fr-BE" sz="700" b="0">
              <a:solidFill>
                <a:schemeClr val="bg1"/>
              </a:solidFill>
            </a:endParaRPr>
          </a:p>
        </xdr:txBody>
      </xdr:sp>
    </xdr:grpSp>
    <xdr:clientData/>
  </xdr:twoCellAnchor>
  <xdr:twoCellAnchor>
    <xdr:from>
      <xdr:col>1</xdr:col>
      <xdr:colOff>85725</xdr:colOff>
      <xdr:row>36</xdr:row>
      <xdr:rowOff>19050</xdr:rowOff>
    </xdr:from>
    <xdr:to>
      <xdr:col>5</xdr:col>
      <xdr:colOff>485775</xdr:colOff>
      <xdr:row>52</xdr:row>
      <xdr:rowOff>0</xdr:rowOff>
    </xdr:to>
    <xdr:grpSp>
      <xdr:nvGrpSpPr>
        <xdr:cNvPr id="227" name="Group 226">
          <a:extLst>
            <a:ext uri="{FF2B5EF4-FFF2-40B4-BE49-F238E27FC236}">
              <a16:creationId xmlns:a16="http://schemas.microsoft.com/office/drawing/2014/main" xmlns="" id="{00000000-0008-0000-0200-0000E3000000}"/>
            </a:ext>
          </a:extLst>
        </xdr:cNvPr>
        <xdr:cNvGrpSpPr/>
      </xdr:nvGrpSpPr>
      <xdr:grpSpPr>
        <a:xfrm>
          <a:off x="956582" y="7053943"/>
          <a:ext cx="4073979" cy="3042557"/>
          <a:chOff x="771525" y="1476375"/>
          <a:chExt cx="4171950" cy="3076575"/>
        </a:xfrm>
      </xdr:grpSpPr>
      <xdr:grpSp>
        <xdr:nvGrpSpPr>
          <xdr:cNvPr id="228" name="Group 125">
            <a:extLst>
              <a:ext uri="{FF2B5EF4-FFF2-40B4-BE49-F238E27FC236}">
                <a16:creationId xmlns:a16="http://schemas.microsoft.com/office/drawing/2014/main" xmlns="" id="{00000000-0008-0000-0200-0000E4000000}"/>
              </a:ext>
            </a:extLst>
          </xdr:cNvPr>
          <xdr:cNvGrpSpPr/>
        </xdr:nvGrpSpPr>
        <xdr:grpSpPr>
          <a:xfrm>
            <a:off x="771525" y="1476375"/>
            <a:ext cx="4171950" cy="3076575"/>
            <a:chOff x="771525" y="1476375"/>
            <a:chExt cx="4171950" cy="3076575"/>
          </a:xfrm>
        </xdr:grpSpPr>
        <xdr:grpSp>
          <xdr:nvGrpSpPr>
            <xdr:cNvPr id="230" name="Group 30">
              <a:extLst>
                <a:ext uri="{FF2B5EF4-FFF2-40B4-BE49-F238E27FC236}">
                  <a16:creationId xmlns:a16="http://schemas.microsoft.com/office/drawing/2014/main" xmlns="" id="{00000000-0008-0000-0200-0000E6000000}"/>
                </a:ext>
              </a:extLst>
            </xdr:cNvPr>
            <xdr:cNvGrpSpPr/>
          </xdr:nvGrpSpPr>
          <xdr:grpSpPr>
            <a:xfrm>
              <a:off x="771525" y="1476375"/>
              <a:ext cx="4171950" cy="3076575"/>
              <a:chOff x="1114425" y="371474"/>
              <a:chExt cx="4276725" cy="2952751"/>
            </a:xfrm>
          </xdr:grpSpPr>
          <xdr:graphicFrame macro="">
            <xdr:nvGraphicFramePr>
              <xdr:cNvPr id="245" name="Chart 244">
                <a:extLst>
                  <a:ext uri="{FF2B5EF4-FFF2-40B4-BE49-F238E27FC236}">
                    <a16:creationId xmlns:a16="http://schemas.microsoft.com/office/drawing/2014/main" xmlns="" id="{00000000-0008-0000-0200-0000F5000000}"/>
                  </a:ext>
                </a:extLst>
              </xdr:cNvPr>
              <xdr:cNvGraphicFramePr/>
            </xdr:nvGraphicFramePr>
            <xdr:xfrm>
              <a:off x="1114425" y="371474"/>
              <a:ext cx="4276725" cy="2952751"/>
            </xdr:xfrm>
            <a:graphic>
              <a:graphicData uri="http://schemas.openxmlformats.org/drawingml/2006/chart">
                <c:chart xmlns:c="http://schemas.openxmlformats.org/drawingml/2006/chart" xmlns:r="http://schemas.openxmlformats.org/officeDocument/2006/relationships" r:id="rId9"/>
              </a:graphicData>
            </a:graphic>
          </xdr:graphicFrame>
          <xdr:grpSp>
            <xdr:nvGrpSpPr>
              <xdr:cNvPr id="246" name="Group 27">
                <a:extLst>
                  <a:ext uri="{FF2B5EF4-FFF2-40B4-BE49-F238E27FC236}">
                    <a16:creationId xmlns:a16="http://schemas.microsoft.com/office/drawing/2014/main" xmlns="" id="{00000000-0008-0000-0200-0000F6000000}"/>
                  </a:ext>
                </a:extLst>
              </xdr:cNvPr>
              <xdr:cNvGrpSpPr/>
            </xdr:nvGrpSpPr>
            <xdr:grpSpPr>
              <a:xfrm>
                <a:off x="2933051" y="1510463"/>
                <a:ext cx="573169" cy="549939"/>
                <a:chOff x="3895724" y="1809750"/>
                <a:chExt cx="619125" cy="619125"/>
              </a:xfrm>
            </xdr:grpSpPr>
            <xdr:sp macro="" textlink="">
              <xdr:nvSpPr>
                <xdr:cNvPr id="247" name="Oval 246">
                  <a:extLst>
                    <a:ext uri="{FF2B5EF4-FFF2-40B4-BE49-F238E27FC236}">
                      <a16:creationId xmlns:a16="http://schemas.microsoft.com/office/drawing/2014/main" xmlns="" id="{00000000-0008-0000-0200-0000F7000000}"/>
                    </a:ext>
                  </a:extLst>
                </xdr:cNvPr>
                <xdr:cNvSpPr/>
              </xdr:nvSpPr>
              <xdr:spPr>
                <a:xfrm>
                  <a:off x="3895724" y="1809750"/>
                  <a:ext cx="619125" cy="619125"/>
                </a:xfrm>
                <a:prstGeom prst="ellipse">
                  <a:avLst/>
                </a:prstGeom>
                <a:ln>
                  <a:noFill/>
                </a:ln>
                <a:effectLst/>
                <a:scene3d>
                  <a:camera prst="orthographicFront">
                    <a:rot lat="0" lon="0" rev="0"/>
                  </a:camera>
                  <a:lightRig rig="contrasting" dir="t">
                    <a:rot lat="0" lon="0" rev="7800000"/>
                  </a:lightRig>
                </a:scene3d>
                <a:sp3d>
                  <a:bevelT w="139700" h="139700"/>
                </a:sp3d>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fr-BE" sz="1100"/>
                </a:p>
              </xdr:txBody>
            </xdr:sp>
            <xdr:sp macro="" textlink="$D$141">
              <xdr:nvSpPr>
                <xdr:cNvPr id="248" name="TextBox 247">
                  <a:extLst>
                    <a:ext uri="{FF2B5EF4-FFF2-40B4-BE49-F238E27FC236}">
                      <a16:creationId xmlns:a16="http://schemas.microsoft.com/office/drawing/2014/main" xmlns="" id="{00000000-0008-0000-0200-0000F8000000}"/>
                    </a:ext>
                  </a:extLst>
                </xdr:cNvPr>
                <xdr:cNvSpPr txBox="1"/>
              </xdr:nvSpPr>
              <xdr:spPr>
                <a:xfrm>
                  <a:off x="3910494" y="1930812"/>
                  <a:ext cx="575583" cy="20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ED444C3B-9E9A-43F6-A231-42A22B1C034B}" type="TxLink">
                    <a:rPr lang="en-US" sz="1100" b="1" i="0" u="none" strike="noStrike">
                      <a:solidFill>
                        <a:schemeClr val="bg1"/>
                      </a:solidFill>
                      <a:latin typeface="Calibri"/>
                    </a:rPr>
                    <a:pPr algn="ctr"/>
                    <a:t>1,000</a:t>
                  </a:fld>
                  <a:endParaRPr lang="fr-BE" sz="1100" b="1">
                    <a:solidFill>
                      <a:schemeClr val="bg1"/>
                    </a:solidFill>
                  </a:endParaRPr>
                </a:p>
              </xdr:txBody>
            </xdr:sp>
          </xdr:grpSp>
        </xdr:grpSp>
        <xdr:sp macro="" textlink="">
          <xdr:nvSpPr>
            <xdr:cNvPr id="231" name="TextBox 1">
              <a:extLst>
                <a:ext uri="{FF2B5EF4-FFF2-40B4-BE49-F238E27FC236}">
                  <a16:creationId xmlns:a16="http://schemas.microsoft.com/office/drawing/2014/main" xmlns="" id="{00000000-0008-0000-0200-0000E7000000}"/>
                </a:ext>
              </a:extLst>
            </xdr:cNvPr>
            <xdr:cNvSpPr txBox="1"/>
          </xdr:nvSpPr>
          <xdr:spPr>
            <a:xfrm>
              <a:off x="3286125" y="2171701"/>
              <a:ext cx="257175" cy="19049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D</a:t>
              </a:r>
            </a:p>
          </xdr:txBody>
        </xdr:sp>
        <xdr:sp macro="" textlink="">
          <xdr:nvSpPr>
            <xdr:cNvPr id="232" name="TextBox 1">
              <a:extLst>
                <a:ext uri="{FF2B5EF4-FFF2-40B4-BE49-F238E27FC236}">
                  <a16:creationId xmlns:a16="http://schemas.microsoft.com/office/drawing/2014/main" xmlns="" id="{00000000-0008-0000-0200-0000E8000000}"/>
                </a:ext>
              </a:extLst>
            </xdr:cNvPr>
            <xdr:cNvSpPr txBox="1"/>
          </xdr:nvSpPr>
          <xdr:spPr>
            <a:xfrm>
              <a:off x="3552825" y="2676526"/>
              <a:ext cx="275167" cy="1905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E</a:t>
              </a:r>
            </a:p>
          </xdr:txBody>
        </xdr:sp>
        <xdr:sp macro="" textlink="">
          <xdr:nvSpPr>
            <xdr:cNvPr id="233" name="TextBox 1">
              <a:extLst>
                <a:ext uri="{FF2B5EF4-FFF2-40B4-BE49-F238E27FC236}">
                  <a16:creationId xmlns:a16="http://schemas.microsoft.com/office/drawing/2014/main" xmlns="" id="{00000000-0008-0000-0200-0000E9000000}"/>
                </a:ext>
              </a:extLst>
            </xdr:cNvPr>
            <xdr:cNvSpPr txBox="1"/>
          </xdr:nvSpPr>
          <xdr:spPr>
            <a:xfrm>
              <a:off x="2743200" y="1971677"/>
              <a:ext cx="276225"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C</a:t>
              </a:r>
            </a:p>
          </xdr:txBody>
        </xdr:sp>
        <xdr:grpSp>
          <xdr:nvGrpSpPr>
            <xdr:cNvPr id="234" name="Group 124">
              <a:extLst>
                <a:ext uri="{FF2B5EF4-FFF2-40B4-BE49-F238E27FC236}">
                  <a16:creationId xmlns:a16="http://schemas.microsoft.com/office/drawing/2014/main" xmlns="" id="{00000000-0008-0000-0200-0000EA000000}"/>
                </a:ext>
              </a:extLst>
            </xdr:cNvPr>
            <xdr:cNvGrpSpPr/>
          </xdr:nvGrpSpPr>
          <xdr:grpSpPr>
            <a:xfrm>
              <a:off x="1552575" y="1971675"/>
              <a:ext cx="1028699" cy="1057276"/>
              <a:chOff x="1552575" y="1971675"/>
              <a:chExt cx="1028699" cy="1057276"/>
            </a:xfrm>
          </xdr:grpSpPr>
          <xdr:cxnSp macro="">
            <xdr:nvCxnSpPr>
              <xdr:cNvPr id="235" name="Straight Connector 234">
                <a:extLst>
                  <a:ext uri="{FF2B5EF4-FFF2-40B4-BE49-F238E27FC236}">
                    <a16:creationId xmlns:a16="http://schemas.microsoft.com/office/drawing/2014/main" xmlns="" id="{00000000-0008-0000-0200-0000EB000000}"/>
                  </a:ext>
                </a:extLst>
              </xdr:cNvPr>
              <xdr:cNvCxnSpPr/>
            </xdr:nvCxnSpPr>
            <xdr:spPr>
              <a:xfrm>
                <a:off x="1552575" y="2809875"/>
                <a:ext cx="606343" cy="9903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36" name="Straight Connector 235">
                <a:extLst>
                  <a:ext uri="{FF2B5EF4-FFF2-40B4-BE49-F238E27FC236}">
                    <a16:creationId xmlns:a16="http://schemas.microsoft.com/office/drawing/2014/main" xmlns="" id="{00000000-0008-0000-0200-0000EC000000}"/>
                  </a:ext>
                </a:extLst>
              </xdr:cNvPr>
              <xdr:cNvCxnSpPr/>
            </xdr:nvCxnSpPr>
            <xdr:spPr>
              <a:xfrm>
                <a:off x="1628775" y="2552700"/>
                <a:ext cx="581025" cy="2476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37" name="TextBox 1">
                <a:extLst>
                  <a:ext uri="{FF2B5EF4-FFF2-40B4-BE49-F238E27FC236}">
                    <a16:creationId xmlns:a16="http://schemas.microsoft.com/office/drawing/2014/main" xmlns="" id="{00000000-0008-0000-0200-0000ED000000}"/>
                  </a:ext>
                </a:extLst>
              </xdr:cNvPr>
              <xdr:cNvSpPr txBox="1"/>
            </xdr:nvSpPr>
            <xdr:spPr>
              <a:xfrm>
                <a:off x="1628776" y="2857501"/>
                <a:ext cx="352424"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238" name="TextBox 1">
                <a:extLst>
                  <a:ext uri="{FF2B5EF4-FFF2-40B4-BE49-F238E27FC236}">
                    <a16:creationId xmlns:a16="http://schemas.microsoft.com/office/drawing/2014/main" xmlns="" id="{00000000-0008-0000-0200-0000EE000000}"/>
                  </a:ext>
                </a:extLst>
              </xdr:cNvPr>
              <xdr:cNvSpPr txBox="1"/>
            </xdr:nvSpPr>
            <xdr:spPr>
              <a:xfrm>
                <a:off x="1714501" y="2466976"/>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239" name="TextBox 1">
                <a:extLst>
                  <a:ext uri="{FF2B5EF4-FFF2-40B4-BE49-F238E27FC236}">
                    <a16:creationId xmlns:a16="http://schemas.microsoft.com/office/drawing/2014/main" xmlns="" id="{00000000-0008-0000-0200-0000EF000000}"/>
                  </a:ext>
                </a:extLst>
              </xdr:cNvPr>
              <xdr:cNvSpPr txBox="1"/>
            </xdr:nvSpPr>
            <xdr:spPr>
              <a:xfrm>
                <a:off x="1724026" y="2647951"/>
                <a:ext cx="190500"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cxnSp macro="">
            <xdr:nvCxnSpPr>
              <xdr:cNvPr id="240" name="Straight Connector 239">
                <a:extLst>
                  <a:ext uri="{FF2B5EF4-FFF2-40B4-BE49-F238E27FC236}">
                    <a16:creationId xmlns:a16="http://schemas.microsoft.com/office/drawing/2014/main" xmlns="" id="{00000000-0008-0000-0200-0000F0000000}"/>
                  </a:ext>
                </a:extLst>
              </xdr:cNvPr>
              <xdr:cNvCxnSpPr/>
            </xdr:nvCxnSpPr>
            <xdr:spPr>
              <a:xfrm>
                <a:off x="1885950" y="2143125"/>
                <a:ext cx="466725" cy="44767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41" name="Straight Connector 240">
                <a:extLst>
                  <a:ext uri="{FF2B5EF4-FFF2-40B4-BE49-F238E27FC236}">
                    <a16:creationId xmlns:a16="http://schemas.microsoft.com/office/drawing/2014/main" xmlns="" id="{00000000-0008-0000-0200-0000F1000000}"/>
                  </a:ext>
                </a:extLst>
              </xdr:cNvPr>
              <xdr:cNvCxnSpPr/>
            </xdr:nvCxnSpPr>
            <xdr:spPr>
              <a:xfrm>
                <a:off x="2124075" y="1971675"/>
                <a:ext cx="333375" cy="5143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42" name="TextBox 1">
                <a:extLst>
                  <a:ext uri="{FF2B5EF4-FFF2-40B4-BE49-F238E27FC236}">
                    <a16:creationId xmlns:a16="http://schemas.microsoft.com/office/drawing/2014/main" xmlns="" id="{00000000-0008-0000-0200-0000F2000000}"/>
                  </a:ext>
                </a:extLst>
              </xdr:cNvPr>
              <xdr:cNvSpPr txBox="1"/>
            </xdr:nvSpPr>
            <xdr:spPr>
              <a:xfrm>
                <a:off x="1828801" y="2286001"/>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243" name="TextBox 1">
                <a:extLst>
                  <a:ext uri="{FF2B5EF4-FFF2-40B4-BE49-F238E27FC236}">
                    <a16:creationId xmlns:a16="http://schemas.microsoft.com/office/drawing/2014/main" xmlns="" id="{00000000-0008-0000-0200-0000F3000000}"/>
                  </a:ext>
                </a:extLst>
              </xdr:cNvPr>
              <xdr:cNvSpPr txBox="1"/>
            </xdr:nvSpPr>
            <xdr:spPr>
              <a:xfrm>
                <a:off x="2009775" y="2143125"/>
                <a:ext cx="26670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244" name="TextBox 1">
                <a:extLst>
                  <a:ext uri="{FF2B5EF4-FFF2-40B4-BE49-F238E27FC236}">
                    <a16:creationId xmlns:a16="http://schemas.microsoft.com/office/drawing/2014/main" xmlns="" id="{00000000-0008-0000-0200-0000F4000000}"/>
                  </a:ext>
                </a:extLst>
              </xdr:cNvPr>
              <xdr:cNvSpPr txBox="1"/>
            </xdr:nvSpPr>
            <xdr:spPr>
              <a:xfrm>
                <a:off x="2266949" y="2019300"/>
                <a:ext cx="314325" cy="1333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grpSp>
      </xdr:grpSp>
      <xdr:sp macro="" textlink="K38">
        <xdr:nvSpPr>
          <xdr:cNvPr id="229" name="TextBox 228">
            <a:extLst>
              <a:ext uri="{FF2B5EF4-FFF2-40B4-BE49-F238E27FC236}">
                <a16:creationId xmlns:a16="http://schemas.microsoft.com/office/drawing/2014/main" xmlns="" id="{00000000-0008-0000-0200-0000E5000000}"/>
              </a:ext>
            </a:extLst>
          </xdr:cNvPr>
          <xdr:cNvSpPr txBox="1"/>
        </xdr:nvSpPr>
        <xdr:spPr>
          <a:xfrm>
            <a:off x="2590800" y="2955873"/>
            <a:ext cx="466725" cy="17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0723EE30-A1FA-47D0-B8A6-8CD4FE74CA0A}" type="TxLink">
              <a:rPr lang="en-US" sz="1000" b="0" i="0" u="none" strike="noStrike">
                <a:solidFill>
                  <a:schemeClr val="bg1"/>
                </a:solidFill>
                <a:latin typeface="Calibri"/>
              </a:rPr>
              <a:pPr algn="ctr"/>
              <a:t>A+</a:t>
            </a:fld>
            <a:endParaRPr lang="fr-BE" sz="700" b="0">
              <a:solidFill>
                <a:schemeClr val="bg1"/>
              </a:solidFill>
            </a:endParaRPr>
          </a:p>
        </xdr:txBody>
      </xdr:sp>
    </xdr:grpSp>
    <xdr:clientData/>
  </xdr:twoCellAnchor>
  <xdr:twoCellAnchor>
    <xdr:from>
      <xdr:col>4</xdr:col>
      <xdr:colOff>542924</xdr:colOff>
      <xdr:row>34</xdr:row>
      <xdr:rowOff>142875</xdr:rowOff>
    </xdr:from>
    <xdr:to>
      <xdr:col>9</xdr:col>
      <xdr:colOff>76199</xdr:colOff>
      <xdr:row>47</xdr:row>
      <xdr:rowOff>133349</xdr:rowOff>
    </xdr:to>
    <xdr:graphicFrame macro="">
      <xdr:nvGraphicFramePr>
        <xdr:cNvPr id="11" name="Chart 10">
          <a:extLst>
            <a:ext uri="{FF2B5EF4-FFF2-40B4-BE49-F238E27FC236}">
              <a16:creationId xmlns:a16="http://schemas.microsoft.com/office/drawing/2014/main" xmlns=""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114299</xdr:colOff>
      <xdr:row>14</xdr:row>
      <xdr:rowOff>133351</xdr:rowOff>
    </xdr:from>
    <xdr:to>
      <xdr:col>3</xdr:col>
      <xdr:colOff>478174</xdr:colOff>
      <xdr:row>15</xdr:row>
      <xdr:rowOff>123825</xdr:rowOff>
    </xdr:to>
    <xdr:sp macro="" textlink="K8">
      <xdr:nvSpPr>
        <xdr:cNvPr id="161" name="TextBox 160">
          <a:extLst>
            <a:ext uri="{FF2B5EF4-FFF2-40B4-BE49-F238E27FC236}">
              <a16:creationId xmlns:a16="http://schemas.microsoft.com/office/drawing/2014/main" xmlns="" id="{00000000-0008-0000-0200-0000A1000000}"/>
            </a:ext>
          </a:extLst>
        </xdr:cNvPr>
        <xdr:cNvSpPr txBox="1"/>
      </xdr:nvSpPr>
      <xdr:spPr>
        <a:xfrm>
          <a:off x="2695574" y="2895601"/>
          <a:ext cx="363875"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6F45BDF7-407E-4494-8D57-CA374082A48E}" type="TxLink">
            <a:rPr lang="en-US" sz="1000" b="0" i="0" u="none" strike="noStrike">
              <a:solidFill>
                <a:srgbClr val="000000"/>
              </a:solidFill>
              <a:latin typeface="Calibri"/>
            </a:rPr>
            <a:pPr algn="ctr"/>
            <a:t>A+</a:t>
          </a:fld>
          <a:endParaRPr lang="fr-BE" sz="900" b="0">
            <a:solidFill>
              <a:schemeClr val="bg1"/>
            </a:solidFill>
          </a:endParaRPr>
        </a:p>
      </xdr:txBody>
    </xdr:sp>
    <xdr:clientData/>
  </xdr:twoCellAnchor>
  <xdr:twoCellAnchor>
    <xdr:from>
      <xdr:col>1</xdr:col>
      <xdr:colOff>9525</xdr:colOff>
      <xdr:row>7</xdr:row>
      <xdr:rowOff>28575</xdr:rowOff>
    </xdr:from>
    <xdr:to>
      <xdr:col>5</xdr:col>
      <xdr:colOff>438150</xdr:colOff>
      <xdr:row>22</xdr:row>
      <xdr:rowOff>133349</xdr:rowOff>
    </xdr:to>
    <xdr:grpSp>
      <xdr:nvGrpSpPr>
        <xdr:cNvPr id="164" name="Group 163">
          <a:extLst>
            <a:ext uri="{FF2B5EF4-FFF2-40B4-BE49-F238E27FC236}">
              <a16:creationId xmlns:a16="http://schemas.microsoft.com/office/drawing/2014/main" xmlns="" id="{00000000-0008-0000-0200-0000A4000000}"/>
            </a:ext>
          </a:extLst>
        </xdr:cNvPr>
        <xdr:cNvGrpSpPr/>
      </xdr:nvGrpSpPr>
      <xdr:grpSpPr>
        <a:xfrm>
          <a:off x="880382" y="1416504"/>
          <a:ext cx="4102554" cy="3057524"/>
          <a:chOff x="771525" y="1476375"/>
          <a:chExt cx="4171950" cy="3076575"/>
        </a:xfrm>
      </xdr:grpSpPr>
      <xdr:grpSp>
        <xdr:nvGrpSpPr>
          <xdr:cNvPr id="165" name="Group 125">
            <a:extLst>
              <a:ext uri="{FF2B5EF4-FFF2-40B4-BE49-F238E27FC236}">
                <a16:creationId xmlns:a16="http://schemas.microsoft.com/office/drawing/2014/main" xmlns="" id="{00000000-0008-0000-0200-0000A5000000}"/>
              </a:ext>
            </a:extLst>
          </xdr:cNvPr>
          <xdr:cNvGrpSpPr/>
        </xdr:nvGrpSpPr>
        <xdr:grpSpPr>
          <a:xfrm>
            <a:off x="771525" y="1476375"/>
            <a:ext cx="4171950" cy="3076575"/>
            <a:chOff x="771525" y="1476375"/>
            <a:chExt cx="4171950" cy="3076575"/>
          </a:xfrm>
        </xdr:grpSpPr>
        <xdr:grpSp>
          <xdr:nvGrpSpPr>
            <xdr:cNvPr id="167" name="Group 30">
              <a:extLst>
                <a:ext uri="{FF2B5EF4-FFF2-40B4-BE49-F238E27FC236}">
                  <a16:creationId xmlns:a16="http://schemas.microsoft.com/office/drawing/2014/main" xmlns="" id="{00000000-0008-0000-0200-0000A7000000}"/>
                </a:ext>
              </a:extLst>
            </xdr:cNvPr>
            <xdr:cNvGrpSpPr/>
          </xdr:nvGrpSpPr>
          <xdr:grpSpPr>
            <a:xfrm>
              <a:off x="771525" y="1476375"/>
              <a:ext cx="4171950" cy="3076575"/>
              <a:chOff x="1114425" y="371474"/>
              <a:chExt cx="4276725" cy="2952751"/>
            </a:xfrm>
          </xdr:grpSpPr>
          <xdr:graphicFrame macro="">
            <xdr:nvGraphicFramePr>
              <xdr:cNvPr id="182" name="Chart 181">
                <a:extLst>
                  <a:ext uri="{FF2B5EF4-FFF2-40B4-BE49-F238E27FC236}">
                    <a16:creationId xmlns:a16="http://schemas.microsoft.com/office/drawing/2014/main" xmlns="" id="{00000000-0008-0000-0200-0000B6000000}"/>
                  </a:ext>
                </a:extLst>
              </xdr:cNvPr>
              <xdr:cNvGraphicFramePr/>
            </xdr:nvGraphicFramePr>
            <xdr:xfrm>
              <a:off x="1114425" y="371474"/>
              <a:ext cx="4276725" cy="2952751"/>
            </xdr:xfrm>
            <a:graphic>
              <a:graphicData uri="http://schemas.openxmlformats.org/drawingml/2006/chart">
                <c:chart xmlns:c="http://schemas.openxmlformats.org/drawingml/2006/chart" xmlns:r="http://schemas.openxmlformats.org/officeDocument/2006/relationships" r:id="rId11"/>
              </a:graphicData>
            </a:graphic>
          </xdr:graphicFrame>
          <xdr:grpSp>
            <xdr:nvGrpSpPr>
              <xdr:cNvPr id="249" name="Group 27">
                <a:extLst>
                  <a:ext uri="{FF2B5EF4-FFF2-40B4-BE49-F238E27FC236}">
                    <a16:creationId xmlns:a16="http://schemas.microsoft.com/office/drawing/2014/main" xmlns="" id="{00000000-0008-0000-0200-0000F9000000}"/>
                  </a:ext>
                </a:extLst>
              </xdr:cNvPr>
              <xdr:cNvGrpSpPr/>
            </xdr:nvGrpSpPr>
            <xdr:grpSpPr>
              <a:xfrm>
                <a:off x="2933051" y="1510463"/>
                <a:ext cx="573169" cy="549939"/>
                <a:chOff x="3895724" y="1809750"/>
                <a:chExt cx="619125" cy="619125"/>
              </a:xfrm>
            </xdr:grpSpPr>
            <xdr:sp macro="" textlink="">
              <xdr:nvSpPr>
                <xdr:cNvPr id="250" name="Oval 249">
                  <a:extLst>
                    <a:ext uri="{FF2B5EF4-FFF2-40B4-BE49-F238E27FC236}">
                      <a16:creationId xmlns:a16="http://schemas.microsoft.com/office/drawing/2014/main" xmlns="" id="{00000000-0008-0000-0200-0000FA000000}"/>
                    </a:ext>
                  </a:extLst>
                </xdr:cNvPr>
                <xdr:cNvSpPr/>
              </xdr:nvSpPr>
              <xdr:spPr>
                <a:xfrm>
                  <a:off x="3895724" y="1809750"/>
                  <a:ext cx="619125" cy="619125"/>
                </a:xfrm>
                <a:prstGeom prst="ellipse">
                  <a:avLst/>
                </a:prstGeom>
                <a:ln>
                  <a:noFill/>
                </a:ln>
                <a:effectLst/>
                <a:scene3d>
                  <a:camera prst="orthographicFront">
                    <a:rot lat="0" lon="0" rev="0"/>
                  </a:camera>
                  <a:lightRig rig="contrasting" dir="t">
                    <a:rot lat="0" lon="0" rev="7800000"/>
                  </a:lightRig>
                </a:scene3d>
                <a:sp3d>
                  <a:bevelT w="139700" h="139700"/>
                </a:sp3d>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fr-BE" sz="1100"/>
                </a:p>
              </xdr:txBody>
            </xdr:sp>
            <xdr:sp macro="" textlink="$B$141">
              <xdr:nvSpPr>
                <xdr:cNvPr id="251" name="TextBox 250">
                  <a:extLst>
                    <a:ext uri="{FF2B5EF4-FFF2-40B4-BE49-F238E27FC236}">
                      <a16:creationId xmlns:a16="http://schemas.microsoft.com/office/drawing/2014/main" xmlns="" id="{00000000-0008-0000-0200-0000FB000000}"/>
                    </a:ext>
                  </a:extLst>
                </xdr:cNvPr>
                <xdr:cNvSpPr txBox="1"/>
              </xdr:nvSpPr>
              <xdr:spPr>
                <a:xfrm>
                  <a:off x="3910494" y="1920423"/>
                  <a:ext cx="575583" cy="20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BEDCF226-C7D0-40D7-AF53-428945D9CE75}" type="TxLink">
                    <a:rPr lang="en-US" sz="1100" b="1" i="0" u="none" strike="noStrike">
                      <a:solidFill>
                        <a:schemeClr val="bg1"/>
                      </a:solidFill>
                      <a:latin typeface="Calibri"/>
                    </a:rPr>
                    <a:pPr algn="ctr"/>
                    <a:t>1,000</a:t>
                  </a:fld>
                  <a:endParaRPr lang="fr-BE" sz="1100" b="1">
                    <a:solidFill>
                      <a:schemeClr val="bg1"/>
                    </a:solidFill>
                  </a:endParaRPr>
                </a:p>
              </xdr:txBody>
            </xdr:sp>
          </xdr:grpSp>
        </xdr:grpSp>
        <xdr:sp macro="" textlink="">
          <xdr:nvSpPr>
            <xdr:cNvPr id="168" name="TextBox 1">
              <a:extLst>
                <a:ext uri="{FF2B5EF4-FFF2-40B4-BE49-F238E27FC236}">
                  <a16:creationId xmlns:a16="http://schemas.microsoft.com/office/drawing/2014/main" xmlns="" id="{00000000-0008-0000-0200-0000A8000000}"/>
                </a:ext>
              </a:extLst>
            </xdr:cNvPr>
            <xdr:cNvSpPr txBox="1"/>
          </xdr:nvSpPr>
          <xdr:spPr>
            <a:xfrm>
              <a:off x="3286125" y="2171701"/>
              <a:ext cx="257175" cy="19049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D</a:t>
              </a:r>
            </a:p>
          </xdr:txBody>
        </xdr:sp>
        <xdr:sp macro="" textlink="">
          <xdr:nvSpPr>
            <xdr:cNvPr id="169" name="TextBox 1">
              <a:extLst>
                <a:ext uri="{FF2B5EF4-FFF2-40B4-BE49-F238E27FC236}">
                  <a16:creationId xmlns:a16="http://schemas.microsoft.com/office/drawing/2014/main" xmlns="" id="{00000000-0008-0000-0200-0000A9000000}"/>
                </a:ext>
              </a:extLst>
            </xdr:cNvPr>
            <xdr:cNvSpPr txBox="1"/>
          </xdr:nvSpPr>
          <xdr:spPr>
            <a:xfrm>
              <a:off x="3552825" y="2676526"/>
              <a:ext cx="275167" cy="1905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E</a:t>
              </a:r>
            </a:p>
          </xdr:txBody>
        </xdr:sp>
        <xdr:sp macro="" textlink="">
          <xdr:nvSpPr>
            <xdr:cNvPr id="170" name="TextBox 1">
              <a:extLst>
                <a:ext uri="{FF2B5EF4-FFF2-40B4-BE49-F238E27FC236}">
                  <a16:creationId xmlns:a16="http://schemas.microsoft.com/office/drawing/2014/main" xmlns="" id="{00000000-0008-0000-0200-0000AA000000}"/>
                </a:ext>
              </a:extLst>
            </xdr:cNvPr>
            <xdr:cNvSpPr txBox="1"/>
          </xdr:nvSpPr>
          <xdr:spPr>
            <a:xfrm>
              <a:off x="2743200" y="1971677"/>
              <a:ext cx="276225"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C</a:t>
              </a:r>
            </a:p>
          </xdr:txBody>
        </xdr:sp>
        <xdr:grpSp>
          <xdr:nvGrpSpPr>
            <xdr:cNvPr id="171" name="Group 124">
              <a:extLst>
                <a:ext uri="{FF2B5EF4-FFF2-40B4-BE49-F238E27FC236}">
                  <a16:creationId xmlns:a16="http://schemas.microsoft.com/office/drawing/2014/main" xmlns="" id="{00000000-0008-0000-0200-0000AB000000}"/>
                </a:ext>
              </a:extLst>
            </xdr:cNvPr>
            <xdr:cNvGrpSpPr/>
          </xdr:nvGrpSpPr>
          <xdr:grpSpPr>
            <a:xfrm>
              <a:off x="1552575" y="1965723"/>
              <a:ext cx="1028699" cy="1063228"/>
              <a:chOff x="1552575" y="1965723"/>
              <a:chExt cx="1028699" cy="1063228"/>
            </a:xfrm>
          </xdr:grpSpPr>
          <xdr:cxnSp macro="">
            <xdr:nvCxnSpPr>
              <xdr:cNvPr id="172" name="Straight Connector 171">
                <a:extLst>
                  <a:ext uri="{FF2B5EF4-FFF2-40B4-BE49-F238E27FC236}">
                    <a16:creationId xmlns:a16="http://schemas.microsoft.com/office/drawing/2014/main" xmlns="" id="{00000000-0008-0000-0200-0000AC000000}"/>
                  </a:ext>
                </a:extLst>
              </xdr:cNvPr>
              <xdr:cNvCxnSpPr/>
            </xdr:nvCxnSpPr>
            <xdr:spPr>
              <a:xfrm>
                <a:off x="1552575" y="2809875"/>
                <a:ext cx="616068" cy="10864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73" name="Straight Connector 172">
                <a:extLst>
                  <a:ext uri="{FF2B5EF4-FFF2-40B4-BE49-F238E27FC236}">
                    <a16:creationId xmlns:a16="http://schemas.microsoft.com/office/drawing/2014/main" xmlns="" id="{00000000-0008-0000-0200-0000AD000000}"/>
                  </a:ext>
                </a:extLst>
              </xdr:cNvPr>
              <xdr:cNvCxnSpPr/>
            </xdr:nvCxnSpPr>
            <xdr:spPr>
              <a:xfrm>
                <a:off x="1628775" y="2552700"/>
                <a:ext cx="581025" cy="247650"/>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74" name="TextBox 1">
                <a:extLst>
                  <a:ext uri="{FF2B5EF4-FFF2-40B4-BE49-F238E27FC236}">
                    <a16:creationId xmlns:a16="http://schemas.microsoft.com/office/drawing/2014/main" xmlns="" id="{00000000-0008-0000-0200-0000AE000000}"/>
                  </a:ext>
                </a:extLst>
              </xdr:cNvPr>
              <xdr:cNvSpPr txBox="1"/>
            </xdr:nvSpPr>
            <xdr:spPr>
              <a:xfrm>
                <a:off x="1628776" y="2857501"/>
                <a:ext cx="352424"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75" name="TextBox 1">
                <a:extLst>
                  <a:ext uri="{FF2B5EF4-FFF2-40B4-BE49-F238E27FC236}">
                    <a16:creationId xmlns:a16="http://schemas.microsoft.com/office/drawing/2014/main" xmlns="" id="{00000000-0008-0000-0200-0000AF000000}"/>
                  </a:ext>
                </a:extLst>
              </xdr:cNvPr>
              <xdr:cNvSpPr txBox="1"/>
            </xdr:nvSpPr>
            <xdr:spPr>
              <a:xfrm>
                <a:off x="1714501" y="2466976"/>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sp macro="" textlink="">
            <xdr:nvSpPr>
              <xdr:cNvPr id="176" name="TextBox 1">
                <a:extLst>
                  <a:ext uri="{FF2B5EF4-FFF2-40B4-BE49-F238E27FC236}">
                    <a16:creationId xmlns:a16="http://schemas.microsoft.com/office/drawing/2014/main" xmlns="" id="{00000000-0008-0000-0200-0000B0000000}"/>
                  </a:ext>
                </a:extLst>
              </xdr:cNvPr>
              <xdr:cNvSpPr txBox="1"/>
            </xdr:nvSpPr>
            <xdr:spPr>
              <a:xfrm>
                <a:off x="1724026" y="2647951"/>
                <a:ext cx="190500" cy="200024"/>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A</a:t>
                </a:r>
              </a:p>
            </xdr:txBody>
          </xdr:sp>
          <xdr:cxnSp macro="">
            <xdr:nvCxnSpPr>
              <xdr:cNvPr id="177" name="Straight Connector 176">
                <a:extLst>
                  <a:ext uri="{FF2B5EF4-FFF2-40B4-BE49-F238E27FC236}">
                    <a16:creationId xmlns:a16="http://schemas.microsoft.com/office/drawing/2014/main" xmlns="" id="{00000000-0008-0000-0200-0000B1000000}"/>
                  </a:ext>
                </a:extLst>
              </xdr:cNvPr>
              <xdr:cNvCxnSpPr/>
            </xdr:nvCxnSpPr>
            <xdr:spPr>
              <a:xfrm>
                <a:off x="1885950" y="2143125"/>
                <a:ext cx="466725" cy="447675"/>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78" name="Straight Connector 177">
                <a:extLst>
                  <a:ext uri="{FF2B5EF4-FFF2-40B4-BE49-F238E27FC236}">
                    <a16:creationId xmlns:a16="http://schemas.microsoft.com/office/drawing/2014/main" xmlns="" id="{00000000-0008-0000-0200-0000B2000000}"/>
                  </a:ext>
                </a:extLst>
              </xdr:cNvPr>
              <xdr:cNvCxnSpPr/>
            </xdr:nvCxnSpPr>
            <xdr:spPr>
              <a:xfrm>
                <a:off x="2124430" y="1965723"/>
                <a:ext cx="352425" cy="549144"/>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79" name="TextBox 1">
                <a:extLst>
                  <a:ext uri="{FF2B5EF4-FFF2-40B4-BE49-F238E27FC236}">
                    <a16:creationId xmlns:a16="http://schemas.microsoft.com/office/drawing/2014/main" xmlns="" id="{00000000-0008-0000-0200-0000B3000000}"/>
                  </a:ext>
                </a:extLst>
              </xdr:cNvPr>
              <xdr:cNvSpPr txBox="1"/>
            </xdr:nvSpPr>
            <xdr:spPr>
              <a:xfrm>
                <a:off x="1828801" y="2286001"/>
                <a:ext cx="36195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80" name="TextBox 1">
                <a:extLst>
                  <a:ext uri="{FF2B5EF4-FFF2-40B4-BE49-F238E27FC236}">
                    <a16:creationId xmlns:a16="http://schemas.microsoft.com/office/drawing/2014/main" xmlns="" id="{00000000-0008-0000-0200-0000B4000000}"/>
                  </a:ext>
                </a:extLst>
              </xdr:cNvPr>
              <xdr:cNvSpPr txBox="1"/>
            </xdr:nvSpPr>
            <xdr:spPr>
              <a:xfrm>
                <a:off x="2009775" y="2143125"/>
                <a:ext cx="266700" cy="1714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sp macro="" textlink="">
            <xdr:nvSpPr>
              <xdr:cNvPr id="181" name="TextBox 1">
                <a:extLst>
                  <a:ext uri="{FF2B5EF4-FFF2-40B4-BE49-F238E27FC236}">
                    <a16:creationId xmlns:a16="http://schemas.microsoft.com/office/drawing/2014/main" xmlns="" id="{00000000-0008-0000-0200-0000B5000000}"/>
                  </a:ext>
                </a:extLst>
              </xdr:cNvPr>
              <xdr:cNvSpPr txBox="1"/>
            </xdr:nvSpPr>
            <xdr:spPr>
              <a:xfrm>
                <a:off x="2266949" y="2019300"/>
                <a:ext cx="314325" cy="1333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BE" sz="1000" b="0"/>
                  <a:t>B-</a:t>
                </a:r>
              </a:p>
            </xdr:txBody>
          </xdr:sp>
        </xdr:grpSp>
      </xdr:grpSp>
      <xdr:sp macro="" textlink="K8">
        <xdr:nvSpPr>
          <xdr:cNvPr id="166" name="TextBox 165">
            <a:extLst>
              <a:ext uri="{FF2B5EF4-FFF2-40B4-BE49-F238E27FC236}">
                <a16:creationId xmlns:a16="http://schemas.microsoft.com/office/drawing/2014/main" xmlns="" id="{00000000-0008-0000-0200-0000A6000000}"/>
              </a:ext>
            </a:extLst>
          </xdr:cNvPr>
          <xdr:cNvSpPr txBox="1"/>
        </xdr:nvSpPr>
        <xdr:spPr>
          <a:xfrm>
            <a:off x="2590800" y="2926663"/>
            <a:ext cx="466725" cy="212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DAC27ED0-8DBB-4E16-B3CB-24656382394D}" type="TxLink">
              <a:rPr lang="en-US" sz="1050" b="0" i="0" u="none" strike="noStrike">
                <a:solidFill>
                  <a:schemeClr val="bg1"/>
                </a:solidFill>
                <a:latin typeface="Calibri"/>
              </a:rPr>
              <a:pPr algn="ctr"/>
              <a:t>A+</a:t>
            </a:fld>
            <a:endParaRPr lang="fr-BE" sz="500" b="0">
              <a:solidFill>
                <a:schemeClr val="bg1"/>
              </a:solidFill>
            </a:endParaRPr>
          </a:p>
        </xdr:txBody>
      </xdr:sp>
    </xdr:grpSp>
    <xdr:clientData/>
  </xdr:twoCellAnchor>
  <xdr:twoCellAnchor>
    <xdr:from>
      <xdr:col>4</xdr:col>
      <xdr:colOff>609601</xdr:colOff>
      <xdr:row>5</xdr:row>
      <xdr:rowOff>66674</xdr:rowOff>
    </xdr:from>
    <xdr:to>
      <xdr:col>9</xdr:col>
      <xdr:colOff>171450</xdr:colOff>
      <xdr:row>18</xdr:row>
      <xdr:rowOff>9524</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0.1235</cdr:x>
      <cdr:y>0.46157</cdr:y>
    </cdr:from>
    <cdr:to>
      <cdr:x>0.17917</cdr:x>
      <cdr:y>0.53895</cdr:y>
    </cdr:to>
    <cdr:sp macro="" textlink="">
      <cdr:nvSpPr>
        <cdr:cNvPr id="2" name="TextBox 1"/>
        <cdr:cNvSpPr txBox="1"/>
      </cdr:nvSpPr>
      <cdr:spPr>
        <a:xfrm xmlns:a="http://schemas.openxmlformats.org/drawingml/2006/main">
          <a:off x="505821" y="1406880"/>
          <a:ext cx="228011" cy="23582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100" b="1"/>
            <a:t>1</a:t>
          </a:r>
        </a:p>
      </cdr:txBody>
    </cdr:sp>
  </cdr:relSizeAnchor>
  <cdr:relSizeAnchor xmlns:cdr="http://schemas.openxmlformats.org/drawingml/2006/chartDrawing">
    <cdr:from>
      <cdr:x>0.80048</cdr:x>
      <cdr:y>0.4384</cdr:y>
    </cdr:from>
    <cdr:to>
      <cdr:x>0.85615</cdr:x>
      <cdr:y>0.51576</cdr:y>
    </cdr:to>
    <cdr:sp macro="" textlink="">
      <cdr:nvSpPr>
        <cdr:cNvPr id="3" name="TextBox 1"/>
        <cdr:cNvSpPr txBox="1"/>
      </cdr:nvSpPr>
      <cdr:spPr>
        <a:xfrm xmlns:a="http://schemas.openxmlformats.org/drawingml/2006/main">
          <a:off x="3278552" y="1336243"/>
          <a:ext cx="228010" cy="2357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5</a:t>
          </a:r>
        </a:p>
      </cdr:txBody>
    </cdr:sp>
  </cdr:relSizeAnchor>
  <cdr:relSizeAnchor xmlns:cdr="http://schemas.openxmlformats.org/drawingml/2006/chartDrawing">
    <cdr:from>
      <cdr:x>0.56956</cdr:x>
      <cdr:y>0.04142</cdr:y>
    </cdr:from>
    <cdr:to>
      <cdr:x>0.6906</cdr:x>
      <cdr:y>0.131</cdr:y>
    </cdr:to>
    <cdr:sp macro="" textlink="">
      <cdr:nvSpPr>
        <cdr:cNvPr id="4" name="TextBox 1"/>
        <cdr:cNvSpPr txBox="1"/>
      </cdr:nvSpPr>
      <cdr:spPr>
        <a:xfrm xmlns:a="http://schemas.openxmlformats.org/drawingml/2006/main">
          <a:off x="2332761" y="126233"/>
          <a:ext cx="495750" cy="273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3,5</a:t>
          </a:r>
        </a:p>
      </cdr:txBody>
    </cdr:sp>
  </cdr:relSizeAnchor>
  <cdr:relSizeAnchor xmlns:cdr="http://schemas.openxmlformats.org/drawingml/2006/chartDrawing">
    <cdr:from>
      <cdr:x>0.1255</cdr:x>
      <cdr:y>0.2125</cdr:y>
    </cdr:from>
    <cdr:to>
      <cdr:x>0.25704</cdr:x>
      <cdr:y>0.2996</cdr:y>
    </cdr:to>
    <cdr:sp macro="" textlink="">
      <cdr:nvSpPr>
        <cdr:cNvPr id="5" name="TextBox 1"/>
        <cdr:cNvSpPr txBox="1"/>
      </cdr:nvSpPr>
      <cdr:spPr>
        <a:xfrm xmlns:a="http://schemas.openxmlformats.org/drawingml/2006/main">
          <a:off x="514036" y="647700"/>
          <a:ext cx="538755" cy="26548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1,75</a:t>
          </a:r>
        </a:p>
      </cdr:txBody>
    </cdr:sp>
  </cdr:relSizeAnchor>
  <cdr:relSizeAnchor xmlns:cdr="http://schemas.openxmlformats.org/drawingml/2006/chartDrawing">
    <cdr:from>
      <cdr:x>0.72313</cdr:x>
      <cdr:y>0.20032</cdr:y>
    </cdr:from>
    <cdr:to>
      <cdr:x>0.85048</cdr:x>
      <cdr:y>0.30807</cdr:y>
    </cdr:to>
    <cdr:sp macro="" textlink="">
      <cdr:nvSpPr>
        <cdr:cNvPr id="6" name="TextBox 1"/>
        <cdr:cNvSpPr txBox="1"/>
      </cdr:nvSpPr>
      <cdr:spPr>
        <a:xfrm xmlns:a="http://schemas.openxmlformats.org/drawingml/2006/main">
          <a:off x="2961777" y="610560"/>
          <a:ext cx="521594" cy="32842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4,25</a:t>
          </a:r>
        </a:p>
      </cdr:txBody>
    </cdr:sp>
  </cdr:relSizeAnchor>
  <cdr:relSizeAnchor xmlns:cdr="http://schemas.openxmlformats.org/drawingml/2006/chartDrawing">
    <cdr:from>
      <cdr:x>0.3391</cdr:x>
      <cdr:y>0.02135</cdr:y>
    </cdr:from>
    <cdr:to>
      <cdr:x>0.45721</cdr:x>
      <cdr:y>0.11496</cdr:y>
    </cdr:to>
    <cdr:sp macro="" textlink="">
      <cdr:nvSpPr>
        <cdr:cNvPr id="7" name="TextBox 1"/>
        <cdr:cNvSpPr txBox="1"/>
      </cdr:nvSpPr>
      <cdr:spPr>
        <a:xfrm xmlns:a="http://schemas.openxmlformats.org/drawingml/2006/main">
          <a:off x="1388864" y="65090"/>
          <a:ext cx="483749" cy="2853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100" b="1"/>
            <a:t>2,75</a:t>
          </a:r>
        </a:p>
      </cdr:txBody>
    </cdr:sp>
  </cdr:relSizeAnchor>
</c:userShapes>
</file>

<file path=xl/drawings/drawing5.xml><?xml version="1.0" encoding="utf-8"?>
<c:userShapes xmlns:c="http://schemas.openxmlformats.org/drawingml/2006/chart">
  <cdr:relSizeAnchor xmlns:cdr="http://schemas.openxmlformats.org/drawingml/2006/chartDrawing">
    <cdr:from>
      <cdr:x>0.10722</cdr:x>
      <cdr:y>0.45845</cdr:y>
    </cdr:from>
    <cdr:to>
      <cdr:x>0.16289</cdr:x>
      <cdr:y>0.53582</cdr:y>
    </cdr:to>
    <cdr:sp macro="" textlink="">
      <cdr:nvSpPr>
        <cdr:cNvPr id="2" name="TextBox 1"/>
        <cdr:cNvSpPr txBox="1"/>
      </cdr:nvSpPr>
      <cdr:spPr>
        <a:xfrm xmlns:a="http://schemas.openxmlformats.org/drawingml/2006/main">
          <a:off x="495300" y="1524001"/>
          <a:ext cx="257175" cy="2571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100" b="1"/>
            <a:t>1</a:t>
          </a:r>
        </a:p>
      </cdr:txBody>
    </cdr:sp>
  </cdr:relSizeAnchor>
  <cdr:relSizeAnchor xmlns:cdr="http://schemas.openxmlformats.org/drawingml/2006/chartDrawing">
    <cdr:from>
      <cdr:x>0.81443</cdr:x>
      <cdr:y>0.4384</cdr:y>
    </cdr:from>
    <cdr:to>
      <cdr:x>0.8701</cdr:x>
      <cdr:y>0.51576</cdr:y>
    </cdr:to>
    <cdr:sp macro="" textlink="">
      <cdr:nvSpPr>
        <cdr:cNvPr id="3" name="TextBox 1"/>
        <cdr:cNvSpPr txBox="1"/>
      </cdr:nvSpPr>
      <cdr:spPr>
        <a:xfrm xmlns:a="http://schemas.openxmlformats.org/drawingml/2006/main">
          <a:off x="3762375" y="1457325"/>
          <a:ext cx="257175" cy="25717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5</a:t>
          </a:r>
        </a:p>
      </cdr:txBody>
    </cdr:sp>
  </cdr:relSizeAnchor>
  <cdr:relSizeAnchor xmlns:cdr="http://schemas.openxmlformats.org/drawingml/2006/chartDrawing">
    <cdr:from>
      <cdr:x>0.58351</cdr:x>
      <cdr:y>0.02579</cdr:y>
    </cdr:from>
    <cdr:to>
      <cdr:x>0.70455</cdr:x>
      <cdr:y>0.11538</cdr:y>
    </cdr:to>
    <cdr:sp macro="" textlink="">
      <cdr:nvSpPr>
        <cdr:cNvPr id="4" name="TextBox 1"/>
        <cdr:cNvSpPr txBox="1"/>
      </cdr:nvSpPr>
      <cdr:spPr>
        <a:xfrm xmlns:a="http://schemas.openxmlformats.org/drawingml/2006/main">
          <a:off x="2200941" y="70255"/>
          <a:ext cx="456535" cy="24406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3,5</a:t>
          </a:r>
        </a:p>
      </cdr:txBody>
    </cdr:sp>
  </cdr:relSizeAnchor>
  <cdr:relSizeAnchor xmlns:cdr="http://schemas.openxmlformats.org/drawingml/2006/chartDrawing">
    <cdr:from>
      <cdr:x>0.1069</cdr:x>
      <cdr:y>0.2</cdr:y>
    </cdr:from>
    <cdr:to>
      <cdr:x>0.23844</cdr:x>
      <cdr:y>0.2871</cdr:y>
    </cdr:to>
    <cdr:sp macro="" textlink="">
      <cdr:nvSpPr>
        <cdr:cNvPr id="5" name="TextBox 1"/>
        <cdr:cNvSpPr txBox="1"/>
      </cdr:nvSpPr>
      <cdr:spPr>
        <a:xfrm xmlns:a="http://schemas.openxmlformats.org/drawingml/2006/main">
          <a:off x="457200" y="590552"/>
          <a:ext cx="562526" cy="25717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1,75</a:t>
          </a:r>
        </a:p>
      </cdr:txBody>
    </cdr:sp>
  </cdr:relSizeAnchor>
  <cdr:relSizeAnchor xmlns:cdr="http://schemas.openxmlformats.org/drawingml/2006/chartDrawing">
    <cdr:from>
      <cdr:x>0.74639</cdr:x>
      <cdr:y>0.20344</cdr:y>
    </cdr:from>
    <cdr:to>
      <cdr:x>0.87374</cdr:x>
      <cdr:y>0.31119</cdr:y>
    </cdr:to>
    <cdr:sp macro="" textlink="">
      <cdr:nvSpPr>
        <cdr:cNvPr id="6" name="TextBox 1"/>
        <cdr:cNvSpPr txBox="1"/>
      </cdr:nvSpPr>
      <cdr:spPr>
        <a:xfrm xmlns:a="http://schemas.openxmlformats.org/drawingml/2006/main">
          <a:off x="2815308" y="554201"/>
          <a:ext cx="480343" cy="293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4,25</a:t>
          </a:r>
        </a:p>
      </cdr:txBody>
    </cdr:sp>
  </cdr:relSizeAnchor>
  <cdr:relSizeAnchor xmlns:cdr="http://schemas.openxmlformats.org/drawingml/2006/chartDrawing">
    <cdr:from>
      <cdr:x>0.34375</cdr:x>
      <cdr:y>0.00573</cdr:y>
    </cdr:from>
    <cdr:to>
      <cdr:x>0.46186</cdr:x>
      <cdr:y>0.09934</cdr:y>
    </cdr:to>
    <cdr:sp macro="" textlink="">
      <cdr:nvSpPr>
        <cdr:cNvPr id="7" name="TextBox 1"/>
        <cdr:cNvSpPr txBox="1"/>
      </cdr:nvSpPr>
      <cdr:spPr>
        <a:xfrm xmlns:a="http://schemas.openxmlformats.org/drawingml/2006/main">
          <a:off x="1362074" y="16485"/>
          <a:ext cx="467983" cy="2692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100" b="1"/>
            <a:t>2,75</a:t>
          </a:r>
        </a:p>
      </cdr:txBody>
    </cdr:sp>
  </cdr:relSizeAnchor>
</c:userShapes>
</file>

<file path=xl/drawings/drawing6.xml><?xml version="1.0" encoding="utf-8"?>
<c:userShapes xmlns:c="http://schemas.openxmlformats.org/drawingml/2006/chart">
  <cdr:relSizeAnchor xmlns:cdr="http://schemas.openxmlformats.org/drawingml/2006/chartDrawing">
    <cdr:from>
      <cdr:x>0.10722</cdr:x>
      <cdr:y>0.45845</cdr:y>
    </cdr:from>
    <cdr:to>
      <cdr:x>0.16289</cdr:x>
      <cdr:y>0.53582</cdr:y>
    </cdr:to>
    <cdr:sp macro="" textlink="">
      <cdr:nvSpPr>
        <cdr:cNvPr id="2" name="TextBox 1"/>
        <cdr:cNvSpPr txBox="1"/>
      </cdr:nvSpPr>
      <cdr:spPr>
        <a:xfrm xmlns:a="http://schemas.openxmlformats.org/drawingml/2006/main">
          <a:off x="495300" y="1524001"/>
          <a:ext cx="257175" cy="2571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100" b="1"/>
            <a:t>1</a:t>
          </a:r>
        </a:p>
      </cdr:txBody>
    </cdr:sp>
  </cdr:relSizeAnchor>
  <cdr:relSizeAnchor xmlns:cdr="http://schemas.openxmlformats.org/drawingml/2006/chartDrawing">
    <cdr:from>
      <cdr:x>0.81443</cdr:x>
      <cdr:y>0.4384</cdr:y>
    </cdr:from>
    <cdr:to>
      <cdr:x>0.8701</cdr:x>
      <cdr:y>0.51576</cdr:y>
    </cdr:to>
    <cdr:sp macro="" textlink="">
      <cdr:nvSpPr>
        <cdr:cNvPr id="3" name="TextBox 1"/>
        <cdr:cNvSpPr txBox="1"/>
      </cdr:nvSpPr>
      <cdr:spPr>
        <a:xfrm xmlns:a="http://schemas.openxmlformats.org/drawingml/2006/main">
          <a:off x="3762375" y="1457325"/>
          <a:ext cx="257175" cy="25717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5</a:t>
          </a:r>
        </a:p>
      </cdr:txBody>
    </cdr:sp>
  </cdr:relSizeAnchor>
  <cdr:relSizeAnchor xmlns:cdr="http://schemas.openxmlformats.org/drawingml/2006/chartDrawing">
    <cdr:from>
      <cdr:x>0.58351</cdr:x>
      <cdr:y>0.02579</cdr:y>
    </cdr:from>
    <cdr:to>
      <cdr:x>0.70455</cdr:x>
      <cdr:y>0.11538</cdr:y>
    </cdr:to>
    <cdr:sp macro="" textlink="">
      <cdr:nvSpPr>
        <cdr:cNvPr id="4" name="TextBox 1"/>
        <cdr:cNvSpPr txBox="1"/>
      </cdr:nvSpPr>
      <cdr:spPr>
        <a:xfrm xmlns:a="http://schemas.openxmlformats.org/drawingml/2006/main">
          <a:off x="2200941" y="70255"/>
          <a:ext cx="456535" cy="24406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3,5</a:t>
          </a:r>
        </a:p>
      </cdr:txBody>
    </cdr:sp>
  </cdr:relSizeAnchor>
  <cdr:relSizeAnchor xmlns:cdr="http://schemas.openxmlformats.org/drawingml/2006/chartDrawing">
    <cdr:from>
      <cdr:x>0.1069</cdr:x>
      <cdr:y>0.2</cdr:y>
    </cdr:from>
    <cdr:to>
      <cdr:x>0.23844</cdr:x>
      <cdr:y>0.2871</cdr:y>
    </cdr:to>
    <cdr:sp macro="" textlink="">
      <cdr:nvSpPr>
        <cdr:cNvPr id="5" name="TextBox 1"/>
        <cdr:cNvSpPr txBox="1"/>
      </cdr:nvSpPr>
      <cdr:spPr>
        <a:xfrm xmlns:a="http://schemas.openxmlformats.org/drawingml/2006/main">
          <a:off x="457200" y="590552"/>
          <a:ext cx="562526" cy="25717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1,75</a:t>
          </a:r>
        </a:p>
      </cdr:txBody>
    </cdr:sp>
  </cdr:relSizeAnchor>
  <cdr:relSizeAnchor xmlns:cdr="http://schemas.openxmlformats.org/drawingml/2006/chartDrawing">
    <cdr:from>
      <cdr:x>0.74639</cdr:x>
      <cdr:y>0.20344</cdr:y>
    </cdr:from>
    <cdr:to>
      <cdr:x>0.87374</cdr:x>
      <cdr:y>0.31119</cdr:y>
    </cdr:to>
    <cdr:sp macro="" textlink="">
      <cdr:nvSpPr>
        <cdr:cNvPr id="6" name="TextBox 1"/>
        <cdr:cNvSpPr txBox="1"/>
      </cdr:nvSpPr>
      <cdr:spPr>
        <a:xfrm xmlns:a="http://schemas.openxmlformats.org/drawingml/2006/main">
          <a:off x="2815308" y="554201"/>
          <a:ext cx="480343" cy="293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4,25</a:t>
          </a:r>
        </a:p>
      </cdr:txBody>
    </cdr:sp>
  </cdr:relSizeAnchor>
  <cdr:relSizeAnchor xmlns:cdr="http://schemas.openxmlformats.org/drawingml/2006/chartDrawing">
    <cdr:from>
      <cdr:x>0.34375</cdr:x>
      <cdr:y>0.00573</cdr:y>
    </cdr:from>
    <cdr:to>
      <cdr:x>0.46186</cdr:x>
      <cdr:y>0.09934</cdr:y>
    </cdr:to>
    <cdr:sp macro="" textlink="">
      <cdr:nvSpPr>
        <cdr:cNvPr id="7" name="TextBox 1"/>
        <cdr:cNvSpPr txBox="1"/>
      </cdr:nvSpPr>
      <cdr:spPr>
        <a:xfrm xmlns:a="http://schemas.openxmlformats.org/drawingml/2006/main">
          <a:off x="1362074" y="16485"/>
          <a:ext cx="467983" cy="2692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100" b="1"/>
            <a:t>2,75</a:t>
          </a:r>
        </a:p>
      </cdr:txBody>
    </cdr:sp>
  </cdr:relSizeAnchor>
</c:userShapes>
</file>

<file path=xl/drawings/drawing7.xml><?xml version="1.0" encoding="utf-8"?>
<c:userShapes xmlns:c="http://schemas.openxmlformats.org/drawingml/2006/chart">
  <cdr:relSizeAnchor xmlns:cdr="http://schemas.openxmlformats.org/drawingml/2006/chartDrawing">
    <cdr:from>
      <cdr:x>0.10722</cdr:x>
      <cdr:y>0.45845</cdr:y>
    </cdr:from>
    <cdr:to>
      <cdr:x>0.16289</cdr:x>
      <cdr:y>0.53582</cdr:y>
    </cdr:to>
    <cdr:sp macro="" textlink="">
      <cdr:nvSpPr>
        <cdr:cNvPr id="2" name="TextBox 1"/>
        <cdr:cNvSpPr txBox="1"/>
      </cdr:nvSpPr>
      <cdr:spPr>
        <a:xfrm xmlns:a="http://schemas.openxmlformats.org/drawingml/2006/main">
          <a:off x="495300" y="1524001"/>
          <a:ext cx="257175" cy="2571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100" b="1"/>
            <a:t>1</a:t>
          </a:r>
        </a:p>
      </cdr:txBody>
    </cdr:sp>
  </cdr:relSizeAnchor>
  <cdr:relSizeAnchor xmlns:cdr="http://schemas.openxmlformats.org/drawingml/2006/chartDrawing">
    <cdr:from>
      <cdr:x>0.81443</cdr:x>
      <cdr:y>0.4384</cdr:y>
    </cdr:from>
    <cdr:to>
      <cdr:x>0.8701</cdr:x>
      <cdr:y>0.51576</cdr:y>
    </cdr:to>
    <cdr:sp macro="" textlink="">
      <cdr:nvSpPr>
        <cdr:cNvPr id="3" name="TextBox 1"/>
        <cdr:cNvSpPr txBox="1"/>
      </cdr:nvSpPr>
      <cdr:spPr>
        <a:xfrm xmlns:a="http://schemas.openxmlformats.org/drawingml/2006/main">
          <a:off x="3762375" y="1457325"/>
          <a:ext cx="257175" cy="25717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5</a:t>
          </a:r>
        </a:p>
      </cdr:txBody>
    </cdr:sp>
  </cdr:relSizeAnchor>
  <cdr:relSizeAnchor xmlns:cdr="http://schemas.openxmlformats.org/drawingml/2006/chartDrawing">
    <cdr:from>
      <cdr:x>0.58351</cdr:x>
      <cdr:y>0.02579</cdr:y>
    </cdr:from>
    <cdr:to>
      <cdr:x>0.70455</cdr:x>
      <cdr:y>0.11538</cdr:y>
    </cdr:to>
    <cdr:sp macro="" textlink="">
      <cdr:nvSpPr>
        <cdr:cNvPr id="4" name="TextBox 1"/>
        <cdr:cNvSpPr txBox="1"/>
      </cdr:nvSpPr>
      <cdr:spPr>
        <a:xfrm xmlns:a="http://schemas.openxmlformats.org/drawingml/2006/main">
          <a:off x="2200941" y="70255"/>
          <a:ext cx="456535" cy="24406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3,5</a:t>
          </a:r>
        </a:p>
      </cdr:txBody>
    </cdr:sp>
  </cdr:relSizeAnchor>
  <cdr:relSizeAnchor xmlns:cdr="http://schemas.openxmlformats.org/drawingml/2006/chartDrawing">
    <cdr:from>
      <cdr:x>0.1069</cdr:x>
      <cdr:y>0.2</cdr:y>
    </cdr:from>
    <cdr:to>
      <cdr:x>0.23844</cdr:x>
      <cdr:y>0.2871</cdr:y>
    </cdr:to>
    <cdr:sp macro="" textlink="">
      <cdr:nvSpPr>
        <cdr:cNvPr id="5" name="TextBox 1"/>
        <cdr:cNvSpPr txBox="1"/>
      </cdr:nvSpPr>
      <cdr:spPr>
        <a:xfrm xmlns:a="http://schemas.openxmlformats.org/drawingml/2006/main">
          <a:off x="457200" y="590552"/>
          <a:ext cx="562526" cy="25717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1,75</a:t>
          </a:r>
        </a:p>
      </cdr:txBody>
    </cdr:sp>
  </cdr:relSizeAnchor>
  <cdr:relSizeAnchor xmlns:cdr="http://schemas.openxmlformats.org/drawingml/2006/chartDrawing">
    <cdr:from>
      <cdr:x>0.74639</cdr:x>
      <cdr:y>0.20344</cdr:y>
    </cdr:from>
    <cdr:to>
      <cdr:x>0.87374</cdr:x>
      <cdr:y>0.31119</cdr:y>
    </cdr:to>
    <cdr:sp macro="" textlink="">
      <cdr:nvSpPr>
        <cdr:cNvPr id="6" name="TextBox 1"/>
        <cdr:cNvSpPr txBox="1"/>
      </cdr:nvSpPr>
      <cdr:spPr>
        <a:xfrm xmlns:a="http://schemas.openxmlformats.org/drawingml/2006/main">
          <a:off x="2815308" y="554201"/>
          <a:ext cx="480343" cy="293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4,25</a:t>
          </a:r>
        </a:p>
      </cdr:txBody>
    </cdr:sp>
  </cdr:relSizeAnchor>
  <cdr:relSizeAnchor xmlns:cdr="http://schemas.openxmlformats.org/drawingml/2006/chartDrawing">
    <cdr:from>
      <cdr:x>0.34375</cdr:x>
      <cdr:y>0.00573</cdr:y>
    </cdr:from>
    <cdr:to>
      <cdr:x>0.46186</cdr:x>
      <cdr:y>0.09934</cdr:y>
    </cdr:to>
    <cdr:sp macro="" textlink="">
      <cdr:nvSpPr>
        <cdr:cNvPr id="7" name="TextBox 1"/>
        <cdr:cNvSpPr txBox="1"/>
      </cdr:nvSpPr>
      <cdr:spPr>
        <a:xfrm xmlns:a="http://schemas.openxmlformats.org/drawingml/2006/main">
          <a:off x="1362074" y="16485"/>
          <a:ext cx="467983" cy="2692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100" b="1"/>
            <a:t>2,75</a:t>
          </a:r>
        </a:p>
      </cdr:txBody>
    </cdr:sp>
  </cdr:relSizeAnchor>
</c:userShapes>
</file>

<file path=xl/drawings/drawing8.xml><?xml version="1.0" encoding="utf-8"?>
<c:userShapes xmlns:c="http://schemas.openxmlformats.org/drawingml/2006/chart">
  <cdr:relSizeAnchor xmlns:cdr="http://schemas.openxmlformats.org/drawingml/2006/chartDrawing">
    <cdr:from>
      <cdr:x>0.12361</cdr:x>
      <cdr:y>0.45845</cdr:y>
    </cdr:from>
    <cdr:to>
      <cdr:x>0.17928</cdr:x>
      <cdr:y>0.53582</cdr:y>
    </cdr:to>
    <cdr:sp macro="" textlink="">
      <cdr:nvSpPr>
        <cdr:cNvPr id="2" name="TextBox 1"/>
        <cdr:cNvSpPr txBox="1"/>
      </cdr:nvSpPr>
      <cdr:spPr>
        <a:xfrm xmlns:a="http://schemas.openxmlformats.org/drawingml/2006/main">
          <a:off x="502758" y="1397356"/>
          <a:ext cx="226419" cy="23582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100" b="1"/>
            <a:t>1</a:t>
          </a:r>
        </a:p>
      </cdr:txBody>
    </cdr:sp>
  </cdr:relSizeAnchor>
  <cdr:relSizeAnchor xmlns:cdr="http://schemas.openxmlformats.org/drawingml/2006/chartDrawing">
    <cdr:from>
      <cdr:x>0.79569</cdr:x>
      <cdr:y>0.43215</cdr:y>
    </cdr:from>
    <cdr:to>
      <cdr:x>0.85136</cdr:x>
      <cdr:y>0.50951</cdr:y>
    </cdr:to>
    <cdr:sp macro="" textlink="">
      <cdr:nvSpPr>
        <cdr:cNvPr id="3" name="TextBox 1"/>
        <cdr:cNvSpPr txBox="1"/>
      </cdr:nvSpPr>
      <cdr:spPr>
        <a:xfrm xmlns:a="http://schemas.openxmlformats.org/drawingml/2006/main">
          <a:off x="3236229" y="1317193"/>
          <a:ext cx="226420" cy="2357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5</a:t>
          </a:r>
        </a:p>
      </cdr:txBody>
    </cdr:sp>
  </cdr:relSizeAnchor>
  <cdr:relSizeAnchor xmlns:cdr="http://schemas.openxmlformats.org/drawingml/2006/chartDrawing">
    <cdr:from>
      <cdr:x>0.55541</cdr:x>
      <cdr:y>0.03517</cdr:y>
    </cdr:from>
    <cdr:to>
      <cdr:x>0.67645</cdr:x>
      <cdr:y>0.12475</cdr:y>
    </cdr:to>
    <cdr:sp macro="" textlink="">
      <cdr:nvSpPr>
        <cdr:cNvPr id="4" name="TextBox 1"/>
        <cdr:cNvSpPr txBox="1"/>
      </cdr:nvSpPr>
      <cdr:spPr>
        <a:xfrm xmlns:a="http://schemas.openxmlformats.org/drawingml/2006/main">
          <a:off x="2258937" y="107183"/>
          <a:ext cx="492291" cy="273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3,5</a:t>
          </a:r>
        </a:p>
      </cdr:txBody>
    </cdr:sp>
  </cdr:relSizeAnchor>
  <cdr:relSizeAnchor xmlns:cdr="http://schemas.openxmlformats.org/drawingml/2006/chartDrawing">
    <cdr:from>
      <cdr:x>0.12329</cdr:x>
      <cdr:y>0.20938</cdr:y>
    </cdr:from>
    <cdr:to>
      <cdr:x>0.25483</cdr:x>
      <cdr:y>0.29648</cdr:y>
    </cdr:to>
    <cdr:sp macro="" textlink="">
      <cdr:nvSpPr>
        <cdr:cNvPr id="5" name="TextBox 1"/>
        <cdr:cNvSpPr txBox="1"/>
      </cdr:nvSpPr>
      <cdr:spPr>
        <a:xfrm xmlns:a="http://schemas.openxmlformats.org/drawingml/2006/main">
          <a:off x="501456" y="638175"/>
          <a:ext cx="534996" cy="26548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1,75</a:t>
          </a:r>
        </a:p>
      </cdr:txBody>
    </cdr:sp>
  </cdr:relSizeAnchor>
  <cdr:relSizeAnchor xmlns:cdr="http://schemas.openxmlformats.org/drawingml/2006/chartDrawing">
    <cdr:from>
      <cdr:x>0.72531</cdr:x>
      <cdr:y>0.21281</cdr:y>
    </cdr:from>
    <cdr:to>
      <cdr:x>0.85266</cdr:x>
      <cdr:y>0.32056</cdr:y>
    </cdr:to>
    <cdr:sp macro="" textlink="">
      <cdr:nvSpPr>
        <cdr:cNvPr id="6" name="TextBox 1"/>
        <cdr:cNvSpPr txBox="1"/>
      </cdr:nvSpPr>
      <cdr:spPr>
        <a:xfrm xmlns:a="http://schemas.openxmlformats.org/drawingml/2006/main">
          <a:off x="2949974" y="648660"/>
          <a:ext cx="517954" cy="32842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4,25</a:t>
          </a:r>
        </a:p>
      </cdr:txBody>
    </cdr:sp>
  </cdr:relSizeAnchor>
  <cdr:relSizeAnchor xmlns:cdr="http://schemas.openxmlformats.org/drawingml/2006/chartDrawing">
    <cdr:from>
      <cdr:x>0.35546</cdr:x>
      <cdr:y>0.02135</cdr:y>
    </cdr:from>
    <cdr:to>
      <cdr:x>0.47357</cdr:x>
      <cdr:y>0.11496</cdr:y>
    </cdr:to>
    <cdr:sp macro="" textlink="">
      <cdr:nvSpPr>
        <cdr:cNvPr id="7" name="TextBox 1"/>
        <cdr:cNvSpPr txBox="1"/>
      </cdr:nvSpPr>
      <cdr:spPr>
        <a:xfrm xmlns:a="http://schemas.openxmlformats.org/drawingml/2006/main">
          <a:off x="1445716" y="65090"/>
          <a:ext cx="480374" cy="2853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100" b="1"/>
            <a:t>2,75</a:t>
          </a:r>
        </a:p>
      </cdr:txBody>
    </cdr:sp>
  </cdr:relSizeAnchor>
</c:userShapes>
</file>

<file path=xl/drawings/drawing9.xml><?xml version="1.0" encoding="utf-8"?>
<c:userShapes xmlns:c="http://schemas.openxmlformats.org/drawingml/2006/chart">
  <cdr:relSizeAnchor xmlns:cdr="http://schemas.openxmlformats.org/drawingml/2006/chartDrawing">
    <cdr:from>
      <cdr:x>0.1235</cdr:x>
      <cdr:y>0.46157</cdr:y>
    </cdr:from>
    <cdr:to>
      <cdr:x>0.17917</cdr:x>
      <cdr:y>0.53895</cdr:y>
    </cdr:to>
    <cdr:sp macro="" textlink="">
      <cdr:nvSpPr>
        <cdr:cNvPr id="2" name="TextBox 1"/>
        <cdr:cNvSpPr txBox="1"/>
      </cdr:nvSpPr>
      <cdr:spPr>
        <a:xfrm xmlns:a="http://schemas.openxmlformats.org/drawingml/2006/main">
          <a:off x="505821" y="1406880"/>
          <a:ext cx="228011" cy="23582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BE" sz="1100" b="1"/>
            <a:t>1</a:t>
          </a:r>
        </a:p>
      </cdr:txBody>
    </cdr:sp>
  </cdr:relSizeAnchor>
  <cdr:relSizeAnchor xmlns:cdr="http://schemas.openxmlformats.org/drawingml/2006/chartDrawing">
    <cdr:from>
      <cdr:x>0.80048</cdr:x>
      <cdr:y>0.4384</cdr:y>
    </cdr:from>
    <cdr:to>
      <cdr:x>0.85615</cdr:x>
      <cdr:y>0.51576</cdr:y>
    </cdr:to>
    <cdr:sp macro="" textlink="">
      <cdr:nvSpPr>
        <cdr:cNvPr id="3" name="TextBox 1"/>
        <cdr:cNvSpPr txBox="1"/>
      </cdr:nvSpPr>
      <cdr:spPr>
        <a:xfrm xmlns:a="http://schemas.openxmlformats.org/drawingml/2006/main">
          <a:off x="3278552" y="1336243"/>
          <a:ext cx="228010" cy="2357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5</a:t>
          </a:r>
        </a:p>
      </cdr:txBody>
    </cdr:sp>
  </cdr:relSizeAnchor>
  <cdr:relSizeAnchor xmlns:cdr="http://schemas.openxmlformats.org/drawingml/2006/chartDrawing">
    <cdr:from>
      <cdr:x>0.56956</cdr:x>
      <cdr:y>0.04142</cdr:y>
    </cdr:from>
    <cdr:to>
      <cdr:x>0.6906</cdr:x>
      <cdr:y>0.131</cdr:y>
    </cdr:to>
    <cdr:sp macro="" textlink="">
      <cdr:nvSpPr>
        <cdr:cNvPr id="4" name="TextBox 1"/>
        <cdr:cNvSpPr txBox="1"/>
      </cdr:nvSpPr>
      <cdr:spPr>
        <a:xfrm xmlns:a="http://schemas.openxmlformats.org/drawingml/2006/main">
          <a:off x="2332761" y="126233"/>
          <a:ext cx="495750" cy="273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3,5</a:t>
          </a:r>
        </a:p>
      </cdr:txBody>
    </cdr:sp>
  </cdr:relSizeAnchor>
  <cdr:relSizeAnchor xmlns:cdr="http://schemas.openxmlformats.org/drawingml/2006/chartDrawing">
    <cdr:from>
      <cdr:x>0.1255</cdr:x>
      <cdr:y>0.2125</cdr:y>
    </cdr:from>
    <cdr:to>
      <cdr:x>0.25704</cdr:x>
      <cdr:y>0.2996</cdr:y>
    </cdr:to>
    <cdr:sp macro="" textlink="">
      <cdr:nvSpPr>
        <cdr:cNvPr id="5" name="TextBox 1"/>
        <cdr:cNvSpPr txBox="1"/>
      </cdr:nvSpPr>
      <cdr:spPr>
        <a:xfrm xmlns:a="http://schemas.openxmlformats.org/drawingml/2006/main">
          <a:off x="514036" y="647700"/>
          <a:ext cx="538755" cy="26548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1,75</a:t>
          </a:r>
        </a:p>
      </cdr:txBody>
    </cdr:sp>
  </cdr:relSizeAnchor>
  <cdr:relSizeAnchor xmlns:cdr="http://schemas.openxmlformats.org/drawingml/2006/chartDrawing">
    <cdr:from>
      <cdr:x>0.72313</cdr:x>
      <cdr:y>0.20032</cdr:y>
    </cdr:from>
    <cdr:to>
      <cdr:x>0.85048</cdr:x>
      <cdr:y>0.30807</cdr:y>
    </cdr:to>
    <cdr:sp macro="" textlink="">
      <cdr:nvSpPr>
        <cdr:cNvPr id="6" name="TextBox 1"/>
        <cdr:cNvSpPr txBox="1"/>
      </cdr:nvSpPr>
      <cdr:spPr>
        <a:xfrm xmlns:a="http://schemas.openxmlformats.org/drawingml/2006/main">
          <a:off x="2961777" y="610560"/>
          <a:ext cx="521594" cy="32842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b="1"/>
            <a:t>4,25</a:t>
          </a:r>
        </a:p>
      </cdr:txBody>
    </cdr:sp>
  </cdr:relSizeAnchor>
  <cdr:relSizeAnchor xmlns:cdr="http://schemas.openxmlformats.org/drawingml/2006/chartDrawing">
    <cdr:from>
      <cdr:x>0.3391</cdr:x>
      <cdr:y>0.02135</cdr:y>
    </cdr:from>
    <cdr:to>
      <cdr:x>0.45721</cdr:x>
      <cdr:y>0.11496</cdr:y>
    </cdr:to>
    <cdr:sp macro="" textlink="">
      <cdr:nvSpPr>
        <cdr:cNvPr id="7" name="TextBox 1"/>
        <cdr:cNvSpPr txBox="1"/>
      </cdr:nvSpPr>
      <cdr:spPr>
        <a:xfrm xmlns:a="http://schemas.openxmlformats.org/drawingml/2006/main">
          <a:off x="1388864" y="65090"/>
          <a:ext cx="483749" cy="2853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BE" sz="1100" b="1"/>
            <a:t>2,75</a:t>
          </a:r>
        </a:p>
      </cdr:txBody>
    </cdr:sp>
  </cdr:relSizeAnchor>
</c:userShapes>
</file>

<file path=xl/tables/table1.xml><?xml version="1.0" encoding="utf-8"?>
<table xmlns="http://schemas.openxmlformats.org/spreadsheetml/2006/main" id="11" name="Table11" displayName="Table11" ref="A3:F9" totalsRowShown="0" headerRowDxfId="55" headerRowBorderDxfId="54" tableBorderDxfId="53">
  <tableColumns count="6">
    <tableColumn id="1" name="Item" dataDxfId="52"/>
    <tableColumn id="2" name="Capitalisation" dataDxfId="51"/>
    <tableColumn id="3" name="Max" dataDxfId="50"/>
    <tableColumn id="4" name="Note (de 1 à 5)" dataDxfId="49"/>
    <tableColumn id="5" name="Coefficient de pondération" dataDxfId="48"/>
    <tableColumn id="6" name="Total" dataDxfId="47"/>
  </tableColumns>
  <tableStyleInfo showFirstColumn="0" showLastColumn="0" showRowStripes="1" showColumnStripes="0"/>
</table>
</file>

<file path=xl/tables/table2.xml><?xml version="1.0" encoding="utf-8"?>
<table xmlns="http://schemas.openxmlformats.org/spreadsheetml/2006/main" id="7" name="Table7" displayName="Table7" ref="B3:G18" totalsRowShown="0" headerRowDxfId="46" dataDxfId="44" headerRowBorderDxfId="45" tableBorderDxfId="43">
  <tableColumns count="6">
    <tableColumn id="1" name="Item"/>
    <tableColumn id="2" name="Actifs"/>
    <tableColumn id="3" name="Note Maximum" dataDxfId="42"/>
    <tableColumn id="4" name="Note (de 1 à 5)" dataDxfId="41"/>
    <tableColumn id="5" name="Coefficient de pondération" dataDxfId="40"/>
    <tableColumn id="6" name="Total" dataDxfId="39"/>
  </tableColumns>
  <tableStyleInfo showFirstColumn="0" showLastColumn="0" showRowStripes="1" showColumnStripes="0"/>
</table>
</file>

<file path=xl/tables/table3.xml><?xml version="1.0" encoding="utf-8"?>
<table xmlns="http://schemas.openxmlformats.org/spreadsheetml/2006/main" id="8" name="Table8" displayName="Table8" ref="B2:G23" totalsRowShown="0" headerRowDxfId="38" dataDxfId="36" headerRowBorderDxfId="37" tableBorderDxfId="35">
  <tableColumns count="6">
    <tableColumn id="1" name="Item" dataDxfId="34"/>
    <tableColumn id="2" name="Management &amp; organisation, contrôle" dataDxfId="33"/>
    <tableColumn id="3" name="Note Maximum" dataDxfId="32"/>
    <tableColumn id="4" name="Note (de 1 à 5)" dataDxfId="31"/>
    <tableColumn id="5" name="Coefficient de pondération" dataDxfId="30"/>
    <tableColumn id="6" name="Total" dataDxfId="29"/>
  </tableColumns>
  <tableStyleInfo showFirstColumn="0" showLastColumn="0" showRowStripes="1" showColumnStripes="0"/>
</table>
</file>

<file path=xl/tables/table4.xml><?xml version="1.0" encoding="utf-8"?>
<table xmlns="http://schemas.openxmlformats.org/spreadsheetml/2006/main" id="9" name="Table9" displayName="Table9" ref="A4:F10" totalsRowShown="0" headerRowDxfId="28" headerRowBorderDxfId="27" tableBorderDxfId="26">
  <tableColumns count="6">
    <tableColumn id="1" name="Item" dataDxfId="25"/>
    <tableColumn id="2" name="EQUILIBRE FINANCIER (earnings / revenus)" dataDxfId="24"/>
    <tableColumn id="3" name="Note Maximum" dataDxfId="23"/>
    <tableColumn id="4" name="Note (de 1 à 5)" dataDxfId="22"/>
    <tableColumn id="5" name="Coefficient de pondération" dataDxfId="21"/>
    <tableColumn id="6" name="Total" dataDxfId="20"/>
  </tableColumns>
  <tableStyleInfo showFirstColumn="0" showLastColumn="0" showRowStripes="1" showColumnStripes="0"/>
</table>
</file>

<file path=xl/tables/table5.xml><?xml version="1.0" encoding="utf-8"?>
<table xmlns="http://schemas.openxmlformats.org/spreadsheetml/2006/main" id="5" name="Table5" displayName="Table5" ref="A3:F10" totalsRowShown="0" headerRowDxfId="19" dataDxfId="17" headerRowBorderDxfId="18" tableBorderDxfId="16">
  <tableColumns count="6">
    <tableColumn id="1" name="Item" dataDxfId="15"/>
    <tableColumn id="2" name="Liquidités" dataDxfId="14"/>
    <tableColumn id="3" name="Note maximum" dataDxfId="13"/>
    <tableColumn id="4" name="Note (de 1 à 5)" dataDxfId="12"/>
    <tableColumn id="5" name="Coefficient de pondération" dataDxfId="11"/>
    <tableColumn id="6" name="Total" dataDxfId="10"/>
  </tableColumns>
  <tableStyleInfo showFirstColumn="0" showLastColumn="0" showRowStripes="1" showColumnStripes="0"/>
</table>
</file>

<file path=xl/tables/table6.xml><?xml version="1.0" encoding="utf-8"?>
<table xmlns="http://schemas.openxmlformats.org/spreadsheetml/2006/main" id="10" name="Table10" displayName="Table10" ref="B3:G13" totalsRowShown="0" headerRowDxfId="9" dataDxfId="7" headerRowBorderDxfId="8" tableBorderDxfId="6">
  <tableColumns count="6">
    <tableColumn id="1" name="Item" dataDxfId="5"/>
    <tableColumn id="2" name="Information" dataDxfId="4"/>
    <tableColumn id="3" name="Note Maximum" dataDxfId="3"/>
    <tableColumn id="4" name="Note (de 1 à 5)" dataDxfId="2"/>
    <tableColumn id="5" name="Coefficient de pondération" dataDxfId="1"/>
    <tableColumn id="6" name="Total" dataDxfId="0"/>
  </tableColumns>
  <tableStyleInfo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 Id="rId2"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topLeftCell="A7" zoomScale="85" zoomScaleNormal="85" zoomScalePageLayoutView="85" workbookViewId="0">
      <selection activeCell="C3" sqref="C3"/>
    </sheetView>
  </sheetViews>
  <sheetFormatPr baseColWidth="10" defaultRowHeight="15" x14ac:dyDescent="0.2"/>
  <cols>
    <col min="1" max="1" width="4.83203125" customWidth="1"/>
    <col min="2" max="2" width="23" customWidth="1"/>
    <col min="3" max="3" width="56.6640625" customWidth="1"/>
  </cols>
  <sheetData>
    <row r="2" spans="1:4" ht="70" x14ac:dyDescent="0.2">
      <c r="A2" s="137" t="s">
        <v>31</v>
      </c>
      <c r="B2" s="137" t="s">
        <v>291</v>
      </c>
      <c r="C2" s="193"/>
      <c r="D2" s="136"/>
    </row>
    <row r="3" spans="1:4" ht="72" customHeight="1" x14ac:dyDescent="0.2">
      <c r="A3" s="137" t="s">
        <v>28</v>
      </c>
      <c r="B3" s="137" t="s">
        <v>152</v>
      </c>
      <c r="C3" s="137"/>
      <c r="D3" s="136"/>
    </row>
    <row r="4" spans="1:4" ht="60" customHeight="1" x14ac:dyDescent="0.2">
      <c r="A4" s="137" t="s">
        <v>29</v>
      </c>
      <c r="B4" s="137" t="s">
        <v>153</v>
      </c>
      <c r="C4" s="138"/>
      <c r="D4" s="136"/>
    </row>
    <row r="5" spans="1:4" ht="42" x14ac:dyDescent="0.2">
      <c r="A5" s="137" t="s">
        <v>30</v>
      </c>
      <c r="B5" s="137" t="s">
        <v>292</v>
      </c>
      <c r="C5" s="212">
        <v>2015</v>
      </c>
      <c r="D5" s="136"/>
    </row>
    <row r="6" spans="1:4" ht="42" x14ac:dyDescent="0.2">
      <c r="A6" s="137" t="s">
        <v>42</v>
      </c>
      <c r="B6" s="137" t="s">
        <v>293</v>
      </c>
      <c r="C6" s="211" t="s">
        <v>294</v>
      </c>
      <c r="D6" s="136"/>
    </row>
    <row r="7" spans="1:4" ht="91.5" customHeight="1" x14ac:dyDescent="0.2">
      <c r="A7" s="137" t="s">
        <v>124</v>
      </c>
      <c r="B7" s="137" t="s">
        <v>126</v>
      </c>
      <c r="C7" s="137"/>
      <c r="D7" s="13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H83"/>
  <sheetViews>
    <sheetView topLeftCell="A16" zoomScale="85" zoomScaleNormal="85" zoomScalePageLayoutView="85" workbookViewId="0">
      <selection activeCell="B20" sqref="B20"/>
    </sheetView>
  </sheetViews>
  <sheetFormatPr baseColWidth="10" defaultColWidth="11.5" defaultRowHeight="15" x14ac:dyDescent="0.2"/>
  <cols>
    <col min="1" max="1" width="5.6640625" customWidth="1"/>
    <col min="2" max="2" width="153.5" customWidth="1"/>
    <col min="3" max="3" width="9.6640625" customWidth="1"/>
    <col min="4" max="4" width="10.5" customWidth="1"/>
    <col min="5" max="5" width="8.83203125" customWidth="1"/>
    <col min="6" max="6" width="16" style="18" customWidth="1"/>
    <col min="7" max="7" width="15.83203125" style="18" customWidth="1"/>
    <col min="8" max="8" width="8.83203125" style="18" customWidth="1"/>
  </cols>
  <sheetData>
    <row r="1" spans="1:8" x14ac:dyDescent="0.2">
      <c r="A1" s="213"/>
      <c r="B1" s="213" t="s">
        <v>212</v>
      </c>
      <c r="C1" s="297" t="str">
        <f>INTRO!C6</f>
        <v xml:space="preserve">
03/08/2016</v>
      </c>
      <c r="D1" s="297"/>
      <c r="E1" s="297"/>
      <c r="F1" s="298">
        <f>INTRO!C5</f>
        <v>2015</v>
      </c>
      <c r="G1" s="298"/>
      <c r="H1" s="213"/>
    </row>
    <row r="2" spans="1:8" ht="59.25" customHeight="1" x14ac:dyDescent="0.2">
      <c r="A2" s="10"/>
      <c r="B2" s="10" t="s">
        <v>129</v>
      </c>
      <c r="C2" s="10" t="s">
        <v>5</v>
      </c>
      <c r="D2" s="10" t="s">
        <v>27</v>
      </c>
      <c r="E2" s="10" t="s">
        <v>14</v>
      </c>
      <c r="F2" s="10" t="s">
        <v>11</v>
      </c>
      <c r="G2" s="10" t="s">
        <v>12</v>
      </c>
      <c r="H2" s="10" t="s">
        <v>2</v>
      </c>
    </row>
    <row r="3" spans="1:8" ht="19" x14ac:dyDescent="0.25">
      <c r="A3" s="12"/>
      <c r="B3" s="12" t="str">
        <f>'C'!B1</f>
        <v>CAPITALISATION</v>
      </c>
      <c r="C3" s="13"/>
      <c r="D3" s="13"/>
      <c r="E3" s="13"/>
      <c r="F3" s="19"/>
      <c r="G3" s="19"/>
      <c r="H3" s="19"/>
    </row>
    <row r="4" spans="1:8" ht="19.5" customHeight="1" x14ac:dyDescent="0.2">
      <c r="A4" s="17" t="str">
        <f>Table11[[#This Row],[Item]]</f>
        <v>C01</v>
      </c>
      <c r="B4" s="17" t="str">
        <f>'C'!B4</f>
        <v>Ratio de solvabilité (R = fonds propres nets / actif net pondéré ≥ 15 %)</v>
      </c>
      <c r="C4" s="5">
        <f>'C'!D4</f>
        <v>1</v>
      </c>
      <c r="D4" s="5">
        <f>'C'!E4</f>
        <v>2</v>
      </c>
      <c r="E4" s="5">
        <f>C4*D4</f>
        <v>2</v>
      </c>
      <c r="F4" s="21"/>
      <c r="G4" s="21"/>
      <c r="H4" s="21"/>
    </row>
    <row r="5" spans="1:8" ht="21" customHeight="1" x14ac:dyDescent="0.2">
      <c r="A5" s="17" t="str">
        <f>Table11[[#This Row],[Item]]</f>
        <v>C02</v>
      </c>
      <c r="B5" s="17" t="str">
        <f>'C'!B5</f>
        <v>Ratio de capitalisation simplifié (R = fonds propres de base / actif net NON pondéré ≥ 10 %)</v>
      </c>
      <c r="C5" s="5">
        <f>'C'!D5</f>
        <v>1</v>
      </c>
      <c r="D5" s="5">
        <f>'C'!E5</f>
        <v>2</v>
      </c>
      <c r="E5" s="5">
        <f>C5*D5</f>
        <v>2</v>
      </c>
      <c r="F5" s="21"/>
      <c r="G5" s="21"/>
      <c r="H5" s="21"/>
    </row>
    <row r="6" spans="1:8" ht="21" customHeight="1" x14ac:dyDescent="0.2">
      <c r="A6" s="17" t="str">
        <f>Table11[[#This Row],[Item]]</f>
        <v>C03</v>
      </c>
      <c r="B6" s="17" t="str">
        <f>'C'!B6</f>
        <v>Qualité de l'actionnariat et garantie de (re)capitalisation par un actionnaire de référence (SA) ou le FSS (réseau)</v>
      </c>
      <c r="C6" s="5">
        <f>'C'!D6</f>
        <v>1</v>
      </c>
      <c r="D6" s="5">
        <f>'C'!E6</f>
        <v>1</v>
      </c>
      <c r="E6" s="5">
        <f>C6*D6</f>
        <v>1</v>
      </c>
      <c r="F6" s="21"/>
      <c r="G6" s="21"/>
      <c r="H6" s="21"/>
    </row>
    <row r="7" spans="1:8" ht="21" customHeight="1" x14ac:dyDescent="0.2">
      <c r="A7" s="17" t="str">
        <f>Table11[[#This Row],[Item]]</f>
        <v>C04</v>
      </c>
      <c r="B7" s="17" t="str">
        <f>'C'!B7</f>
        <v>Risque de change (RC) sur les fonds propres (RC = position nette de change / fonds propres)</v>
      </c>
      <c r="C7" s="5">
        <f>'C'!D7</f>
        <v>1</v>
      </c>
      <c r="D7" s="5">
        <f>'C'!E7</f>
        <v>0</v>
      </c>
      <c r="E7" s="5">
        <f t="shared" ref="E7:E8" si="0">C7*D7</f>
        <v>0</v>
      </c>
      <c r="F7" s="21"/>
      <c r="G7" s="21"/>
      <c r="H7" s="21"/>
    </row>
    <row r="8" spans="1:8" ht="20.25" customHeight="1" x14ac:dyDescent="0.2">
      <c r="A8" s="17" t="str">
        <f>Table11[[#This Row],[Item]]</f>
        <v>C05</v>
      </c>
      <c r="B8" s="17" t="str">
        <f>'C'!B8</f>
        <v>Risque de taux (RT)  sur les fonds propres</v>
      </c>
      <c r="C8" s="5">
        <f>'C'!D8</f>
        <v>1</v>
      </c>
      <c r="D8" s="5">
        <f>'C'!E8</f>
        <v>0</v>
      </c>
      <c r="E8" s="5">
        <f t="shared" si="0"/>
        <v>0</v>
      </c>
      <c r="F8" s="21"/>
      <c r="G8" s="21"/>
      <c r="H8" s="21"/>
    </row>
    <row r="9" spans="1:8" ht="19" x14ac:dyDescent="0.25">
      <c r="A9" s="11"/>
      <c r="B9" s="11" t="s">
        <v>24</v>
      </c>
      <c r="C9" s="11"/>
      <c r="D9" s="11">
        <f>SUM(D4:D8)</f>
        <v>5</v>
      </c>
      <c r="E9" s="11">
        <f>SUM(E4:E8)</f>
        <v>5</v>
      </c>
      <c r="F9" s="140">
        <f>E9/D9</f>
        <v>1</v>
      </c>
      <c r="G9" s="20">
        <f>'CAMELI synthétique'!C3</f>
        <v>2</v>
      </c>
      <c r="H9" s="20">
        <f>F9*G9</f>
        <v>2</v>
      </c>
    </row>
    <row r="10" spans="1:8" ht="19" x14ac:dyDescent="0.25">
      <c r="A10" s="12"/>
      <c r="B10" s="12" t="str">
        <f>A!C1</f>
        <v>Actifs</v>
      </c>
      <c r="C10" s="13"/>
      <c r="D10" s="13"/>
      <c r="E10" s="13"/>
      <c r="F10" s="19"/>
      <c r="G10" s="19"/>
      <c r="H10" s="19"/>
    </row>
    <row r="11" spans="1:8" ht="17" x14ac:dyDescent="0.2">
      <c r="A11" s="69"/>
      <c r="B11" s="69" t="str">
        <f>A!A4</f>
        <v>Sous-pilier 1 Portefeuille de crédit</v>
      </c>
      <c r="C11" s="69"/>
      <c r="D11" s="69"/>
      <c r="E11" s="69"/>
      <c r="F11" s="69"/>
      <c r="G11" s="69"/>
      <c r="H11" s="69"/>
    </row>
    <row r="12" spans="1:8" ht="21" customHeight="1" x14ac:dyDescent="0.2">
      <c r="A12" s="17" t="str">
        <f>A!B4</f>
        <v>A01</v>
      </c>
      <c r="B12" s="17" t="str">
        <f>A!C4</f>
        <v>PAR 30 (IP = créances en souffrance brut à 30 jours / portefeuille brut)</v>
      </c>
      <c r="C12" s="5">
        <f>A!E4</f>
        <v>1</v>
      </c>
      <c r="D12" s="5">
        <f>A!F4</f>
        <v>1.5</v>
      </c>
      <c r="E12" s="5">
        <f t="shared" ref="E12:E27" si="1">C12*D12</f>
        <v>1.5</v>
      </c>
      <c r="F12" s="21"/>
      <c r="G12" s="21"/>
      <c r="H12" s="21"/>
    </row>
    <row r="13" spans="1:8" ht="21" customHeight="1" x14ac:dyDescent="0.2">
      <c r="A13" s="17" t="str">
        <f>A!B5</f>
        <v>A02</v>
      </c>
      <c r="B13" s="17" t="str">
        <f>A!C5</f>
        <v>PAR 90 (IP = créances en souffrance brut à 90 jours / portefeuille brut)</v>
      </c>
      <c r="C13" s="5">
        <f>A!E5</f>
        <v>1</v>
      </c>
      <c r="D13" s="5">
        <f>A!F5</f>
        <v>1.5</v>
      </c>
      <c r="E13" s="5">
        <f t="shared" si="1"/>
        <v>1.5</v>
      </c>
      <c r="F13" s="21"/>
      <c r="G13" s="21"/>
      <c r="H13" s="21"/>
    </row>
    <row r="14" spans="1:8" ht="21" customHeight="1" x14ac:dyDescent="0.2">
      <c r="A14" s="17" t="str">
        <f>A!B6</f>
        <v>A03</v>
      </c>
      <c r="B14" s="17" t="str">
        <f>A!C6</f>
        <v>Taux de pertes annuelles sur créances (portefeuille de crédit) (IP = pertes annuelles nettes des reprises / portefeuille brut)</v>
      </c>
      <c r="C14" s="5">
        <f>A!E6</f>
        <v>1</v>
      </c>
      <c r="D14" s="5">
        <f>A!F6</f>
        <v>1</v>
      </c>
      <c r="E14" s="5">
        <f t="shared" si="1"/>
        <v>1</v>
      </c>
      <c r="F14" s="21"/>
      <c r="G14" s="21"/>
      <c r="H14" s="21"/>
    </row>
    <row r="15" spans="1:8" ht="21.75" customHeight="1" x14ac:dyDescent="0.2">
      <c r="A15" s="17" t="str">
        <f>A!B7</f>
        <v>A04</v>
      </c>
      <c r="B15" s="17" t="str">
        <f>A!C7</f>
        <v>Ratio de division des risques : R = risque max. / fonds propres ≤ 1 %</v>
      </c>
      <c r="C15" s="5">
        <f>A!E7</f>
        <v>1</v>
      </c>
      <c r="D15" s="5">
        <f>A!F7</f>
        <v>1</v>
      </c>
      <c r="E15" s="5">
        <f t="shared" si="1"/>
        <v>1</v>
      </c>
      <c r="F15" s="21"/>
      <c r="G15" s="21"/>
      <c r="H15" s="21"/>
    </row>
    <row r="16" spans="1:8" ht="33" customHeight="1" x14ac:dyDescent="0.2">
      <c r="A16" s="17" t="str">
        <f>A!B8</f>
        <v>A05</v>
      </c>
      <c r="B16" s="17" t="str">
        <f>A!C8</f>
        <v>Crédit : qualité et respect des règles statutaires et procédurales d'attribution et de gestion des crédits, conformes aux standards législatifs et réglementaires (a procédure claire et respectée)</v>
      </c>
      <c r="C16" s="5">
        <f>A!E8</f>
        <v>1</v>
      </c>
      <c r="D16" s="5">
        <f>A!F8</f>
        <v>0.5</v>
      </c>
      <c r="E16" s="5">
        <f t="shared" si="1"/>
        <v>0.5</v>
      </c>
      <c r="F16" s="21"/>
      <c r="G16" s="21"/>
      <c r="H16" s="21"/>
    </row>
    <row r="17" spans="1:8" ht="23.25" customHeight="1" x14ac:dyDescent="0.2">
      <c r="A17" s="17" t="str">
        <f>A!B9</f>
        <v>A06</v>
      </c>
      <c r="B17" s="17" t="str">
        <f>A!C9</f>
        <v>Crédit : évaluation économique &amp; cycle adapté</v>
      </c>
      <c r="C17" s="5">
        <f>A!E9</f>
        <v>1</v>
      </c>
      <c r="D17" s="5">
        <f>A!F9</f>
        <v>0.5</v>
      </c>
      <c r="E17" s="5">
        <f t="shared" si="1"/>
        <v>0.5</v>
      </c>
      <c r="F17" s="21"/>
      <c r="G17" s="21"/>
      <c r="H17" s="21"/>
    </row>
    <row r="18" spans="1:8" ht="21" customHeight="1" x14ac:dyDescent="0.2">
      <c r="A18" s="17" t="str">
        <f>A!B10</f>
        <v>A07</v>
      </c>
      <c r="B18" s="17" t="str">
        <f>A!C10</f>
        <v>Crédit : garanties réelles &amp; personnelles adaptées</v>
      </c>
      <c r="C18" s="5">
        <f>A!E10</f>
        <v>1</v>
      </c>
      <c r="D18" s="5">
        <f>A!F10</f>
        <v>0.5</v>
      </c>
      <c r="E18" s="5">
        <f t="shared" si="1"/>
        <v>0.5</v>
      </c>
      <c r="F18" s="21"/>
      <c r="G18" s="21"/>
      <c r="H18" s="21"/>
    </row>
    <row r="19" spans="1:8" ht="21" customHeight="1" x14ac:dyDescent="0.2">
      <c r="A19" s="17" t="str">
        <f>A!B11</f>
        <v>A08</v>
      </c>
      <c r="B19" s="17" t="str">
        <f>A!C11</f>
        <v>Crédit : suivi post décaissement &amp; gestion des retards</v>
      </c>
      <c r="C19" s="5">
        <f>A!E11</f>
        <v>1</v>
      </c>
      <c r="D19" s="5">
        <f>A!F11</f>
        <v>0.5</v>
      </c>
      <c r="E19" s="5">
        <f t="shared" si="1"/>
        <v>0.5</v>
      </c>
      <c r="F19" s="21"/>
      <c r="G19" s="21"/>
      <c r="H19" s="21"/>
    </row>
    <row r="20" spans="1:8" ht="23.25" customHeight="1" x14ac:dyDescent="0.2">
      <c r="A20" s="17" t="str">
        <f>A!B12</f>
        <v>A09</v>
      </c>
      <c r="B20" s="17" t="str">
        <f>A!C12</f>
        <v>Limitation globale des risques (R = Σ risques / Σ ressources ≤ 200 %)</v>
      </c>
      <c r="C20" s="5">
        <f>A!E12</f>
        <v>1</v>
      </c>
      <c r="D20" s="5">
        <f>A!F12</f>
        <v>1</v>
      </c>
      <c r="E20" s="5">
        <f t="shared" si="1"/>
        <v>1</v>
      </c>
      <c r="F20" s="21"/>
      <c r="G20" s="21"/>
      <c r="H20" s="21"/>
    </row>
    <row r="21" spans="1:8" ht="20.25" customHeight="1" x14ac:dyDescent="0.2">
      <c r="A21" s="17" t="str">
        <f>A!B13</f>
        <v>A10</v>
      </c>
      <c r="B21" s="17" t="str">
        <f>A!C13</f>
        <v>Taux d'exposition (R = crédits en souffrance nets / FPN)</v>
      </c>
      <c r="C21" s="5">
        <f>A!E13</f>
        <v>1</v>
      </c>
      <c r="D21" s="5">
        <f>A!F13</f>
        <v>1</v>
      </c>
      <c r="E21" s="5">
        <f t="shared" si="1"/>
        <v>1</v>
      </c>
      <c r="F21" s="21"/>
      <c r="G21" s="21"/>
      <c r="H21" s="21"/>
    </row>
    <row r="22" spans="1:8" ht="16" x14ac:dyDescent="0.2">
      <c r="A22" s="17" t="str">
        <f>A!B14</f>
        <v>A11</v>
      </c>
      <c r="B22" s="17" t="str">
        <f>A!C14</f>
        <v>(centrale des risques) Taux de portefeuille de crédit croisé</v>
      </c>
      <c r="C22" s="5">
        <f>A!E14</f>
        <v>1</v>
      </c>
      <c r="D22" s="5">
        <f>A!F14</f>
        <v>1</v>
      </c>
      <c r="E22" s="5">
        <f t="shared" si="1"/>
        <v>1</v>
      </c>
      <c r="F22" s="21"/>
      <c r="G22" s="21"/>
      <c r="H22" s="21"/>
    </row>
    <row r="23" spans="1:8" ht="17" x14ac:dyDescent="0.2">
      <c r="A23" s="69"/>
      <c r="B23" s="69" t="str">
        <f>A!A15</f>
        <v>Sous-pilier 2   Trésorerie</v>
      </c>
      <c r="C23" s="69"/>
      <c r="D23" s="69"/>
      <c r="E23" s="69"/>
      <c r="F23" s="69"/>
      <c r="G23" s="69"/>
      <c r="H23" s="69"/>
    </row>
    <row r="24" spans="1:8" ht="39.75" customHeight="1" x14ac:dyDescent="0.2">
      <c r="A24" s="17" t="str">
        <f>A!B15</f>
        <v>A12</v>
      </c>
      <c r="B24" s="17" t="str">
        <f>A!C15</f>
        <v>Actifs : sécurisation physique de la trésorerie et des systèmes de paiement, existence d'assurances sur la trésorerie ou les fraudes aux paiements, coffre-fort, vidéosurveillance, gardiennage, ...</v>
      </c>
      <c r="C24" s="5">
        <f>A!E15</f>
        <v>1</v>
      </c>
      <c r="D24" s="5">
        <f>A!F15</f>
        <v>2</v>
      </c>
      <c r="E24" s="5">
        <f t="shared" si="1"/>
        <v>2</v>
      </c>
      <c r="F24" s="21"/>
      <c r="G24" s="21"/>
      <c r="H24" s="21"/>
    </row>
    <row r="25" spans="1:8" ht="17" x14ac:dyDescent="0.2">
      <c r="A25" s="69"/>
      <c r="B25" s="69" t="str">
        <f>A!A16</f>
        <v>Sous-pilier 3   Autres actifs</v>
      </c>
      <c r="C25" s="69"/>
      <c r="D25" s="69"/>
      <c r="E25" s="69"/>
      <c r="F25" s="69"/>
      <c r="G25" s="69"/>
      <c r="H25" s="69"/>
    </row>
    <row r="26" spans="1:8" ht="21.75" customHeight="1" x14ac:dyDescent="0.2">
      <c r="A26" s="17" t="str">
        <f>A!B16</f>
        <v>A13</v>
      </c>
      <c r="B26" s="17" t="str">
        <f>A!C16</f>
        <v xml:space="preserve">Actifs : Ratio de limitation des participations non financières (Rx = Σ titres de participation / fonds propres ≤ 25 %) </v>
      </c>
      <c r="C26" s="5">
        <f>A!E16</f>
        <v>1</v>
      </c>
      <c r="D26" s="5">
        <f>A!F16</f>
        <v>1</v>
      </c>
      <c r="E26" s="5">
        <f t="shared" si="1"/>
        <v>1</v>
      </c>
      <c r="F26" s="21"/>
      <c r="G26" s="21"/>
      <c r="H26" s="21"/>
    </row>
    <row r="27" spans="1:8" ht="22.5" customHeight="1" x14ac:dyDescent="0.2">
      <c r="A27" s="17" t="str">
        <f>A!B17</f>
        <v>A14</v>
      </c>
      <c r="B27" s="17" t="str">
        <f>A!C17</f>
        <v>Ratio de diversification (Ry = Σ produits non bancaires / Total des produits ≤ 5 %)</v>
      </c>
      <c r="C27" s="5">
        <f>A!E17</f>
        <v>1</v>
      </c>
      <c r="D27" s="5">
        <f>A!F17</f>
        <v>1</v>
      </c>
      <c r="E27" s="5">
        <f t="shared" si="1"/>
        <v>1</v>
      </c>
      <c r="F27" s="21"/>
      <c r="G27" s="21"/>
      <c r="H27" s="21"/>
    </row>
    <row r="28" spans="1:8" ht="19" x14ac:dyDescent="0.25">
      <c r="A28" s="11"/>
      <c r="B28" s="11" t="s">
        <v>23</v>
      </c>
      <c r="C28" s="11"/>
      <c r="D28" s="11">
        <f>SUM(D12:D27)</f>
        <v>14</v>
      </c>
      <c r="E28" s="11">
        <f>SUM(E12:E27)</f>
        <v>14</v>
      </c>
      <c r="F28" s="140">
        <f>E28/D28</f>
        <v>1</v>
      </c>
      <c r="G28" s="20">
        <f>'CAMELI synthétique'!C4</f>
        <v>1</v>
      </c>
      <c r="H28" s="20">
        <f>F28*G28</f>
        <v>1</v>
      </c>
    </row>
    <row r="29" spans="1:8" ht="19" x14ac:dyDescent="0.25">
      <c r="A29" s="12"/>
      <c r="B29" s="12" t="str">
        <f>' M-O-C'!C1</f>
        <v>Management &amp; organisation, contrôle</v>
      </c>
      <c r="C29" s="13"/>
      <c r="D29" s="13"/>
      <c r="E29" s="13"/>
      <c r="F29" s="19"/>
      <c r="G29" s="19"/>
      <c r="H29" s="19"/>
    </row>
    <row r="30" spans="1:8" ht="17" x14ac:dyDescent="0.2">
      <c r="A30" s="69"/>
      <c r="B30" s="69" t="str">
        <f>' M-O-C'!A3</f>
        <v>Sous-pilier 1 Gouvernance (/5)</v>
      </c>
      <c r="C30" s="68"/>
      <c r="D30" s="68"/>
      <c r="E30" s="68"/>
      <c r="F30" s="68"/>
      <c r="G30" s="68"/>
      <c r="H30" s="68"/>
    </row>
    <row r="31" spans="1:8" ht="19.5" customHeight="1" x14ac:dyDescent="0.2">
      <c r="A31" s="17" t="str">
        <f>' M-O-C'!B3</f>
        <v>M01</v>
      </c>
      <c r="B31" s="17" t="str">
        <f>' M-O-C'!C3</f>
        <v>Assemblées Générales (tenue des réunions et votes)</v>
      </c>
      <c r="C31" s="17">
        <f>' M-O-C'!E3</f>
        <v>1</v>
      </c>
      <c r="D31" s="17">
        <f>' M-O-C'!F3</f>
        <v>0.5</v>
      </c>
      <c r="E31" s="17">
        <f>' M-O-C'!G3</f>
        <v>0.5</v>
      </c>
      <c r="F31" s="21"/>
      <c r="G31" s="21"/>
      <c r="H31" s="21"/>
    </row>
    <row r="32" spans="1:8" ht="18" customHeight="1" x14ac:dyDescent="0.2">
      <c r="A32" s="17" t="str">
        <f>' M-O-C'!B4</f>
        <v>M02</v>
      </c>
      <c r="B32" s="17" t="str">
        <f>' M-O-C'!C4</f>
        <v>Fonctionnement des organes délibérants (tenue des réunions et votes)</v>
      </c>
      <c r="C32" s="17">
        <f>' M-O-C'!E4</f>
        <v>1</v>
      </c>
      <c r="D32" s="17">
        <f>' M-O-C'!F4</f>
        <v>0.5</v>
      </c>
      <c r="E32" s="17">
        <f>' M-O-C'!G4</f>
        <v>0.5</v>
      </c>
      <c r="F32" s="21"/>
      <c r="G32" s="21"/>
      <c r="H32" s="21"/>
    </row>
    <row r="33" spans="1:8" ht="18.75" customHeight="1" x14ac:dyDescent="0.2">
      <c r="A33" s="17" t="str">
        <f>' M-O-C'!B5</f>
        <v>M03</v>
      </c>
      <c r="B33" s="17" t="str">
        <f>' M-O-C'!C5</f>
        <v>Compétences techniques des membres des organes délibérants</v>
      </c>
      <c r="C33" s="17">
        <f>' M-O-C'!E5</f>
        <v>1</v>
      </c>
      <c r="D33" s="17">
        <f>' M-O-C'!F5</f>
        <v>0.5</v>
      </c>
      <c r="E33" s="17">
        <f>' M-O-C'!G5</f>
        <v>0.5</v>
      </c>
      <c r="F33" s="21"/>
      <c r="G33" s="21"/>
      <c r="H33" s="21"/>
    </row>
    <row r="34" spans="1:8" ht="19.5" customHeight="1" x14ac:dyDescent="0.2">
      <c r="A34" s="17" t="str">
        <f>' M-O-C'!B6</f>
        <v>M04</v>
      </c>
      <c r="B34" s="17" t="str">
        <f>' M-O-C'!C6</f>
        <v>Validation en AG des rémunérations, avantages en nature, frais, conventions réglementées avec les mandataires sociaux</v>
      </c>
      <c r="C34" s="17">
        <f>' M-O-C'!E6</f>
        <v>1</v>
      </c>
      <c r="D34" s="17">
        <f>' M-O-C'!F6</f>
        <v>0.5</v>
      </c>
      <c r="E34" s="17">
        <f>' M-O-C'!G6</f>
        <v>0.5</v>
      </c>
      <c r="F34" s="21"/>
      <c r="G34" s="21"/>
      <c r="H34" s="21"/>
    </row>
    <row r="35" spans="1:8" ht="19.5" customHeight="1" x14ac:dyDescent="0.2">
      <c r="A35" s="17" t="str">
        <f>' M-O-C'!B7</f>
        <v>M05</v>
      </c>
      <c r="B35" s="17" t="str">
        <f>' M-O-C'!C7</f>
        <v>ORGANE EXECUTIF (direction générale / gérance) doté du positionnement institutionnel et des pouvoirs appropriés</v>
      </c>
      <c r="C35" s="17">
        <f>' M-O-C'!E7</f>
        <v>1</v>
      </c>
      <c r="D35" s="17">
        <f>' M-O-C'!F7</f>
        <v>1</v>
      </c>
      <c r="E35" s="17">
        <f>' M-O-C'!G7</f>
        <v>1</v>
      </c>
      <c r="F35" s="21"/>
      <c r="G35" s="21"/>
      <c r="H35" s="21"/>
    </row>
    <row r="36" spans="1:8" ht="17.25" customHeight="1" x14ac:dyDescent="0.2">
      <c r="A36" s="17" t="str">
        <f>' M-O-C'!B8</f>
        <v>M06</v>
      </c>
      <c r="B36" s="17" t="str">
        <f>' M-O-C'!C8</f>
        <v>Efficience de l'organe exécutif et du système de délégation interne</v>
      </c>
      <c r="C36" s="17">
        <f>' M-O-C'!E8</f>
        <v>1</v>
      </c>
      <c r="D36" s="17">
        <f>' M-O-C'!F8</f>
        <v>1</v>
      </c>
      <c r="E36" s="17">
        <f>' M-O-C'!G8</f>
        <v>1</v>
      </c>
      <c r="F36" s="21"/>
      <c r="G36" s="21"/>
      <c r="H36" s="21"/>
    </row>
    <row r="37" spans="1:8" ht="23.25" customHeight="1" x14ac:dyDescent="0.2">
      <c r="A37" s="17" t="str">
        <f>' M-O-C'!B9</f>
        <v>M07</v>
      </c>
      <c r="B37" s="17" t="str">
        <f>' M-O-C'!C9</f>
        <v>Ratio de limitation des opérations avec les mandataires sociaux, dirigeants et salariés (R = crédits aux dirigeants, personnels &amp; personnes liées / FPN ≤ 10 %)</v>
      </c>
      <c r="C37" s="17">
        <f>' M-O-C'!E9</f>
        <v>1</v>
      </c>
      <c r="D37" s="17">
        <f>' M-O-C'!F9</f>
        <v>0.5</v>
      </c>
      <c r="E37" s="17">
        <f>' M-O-C'!G9</f>
        <v>0.5</v>
      </c>
      <c r="F37" s="21"/>
      <c r="G37" s="21"/>
      <c r="H37" s="21"/>
    </row>
    <row r="38" spans="1:8" ht="26.25" customHeight="1" x14ac:dyDescent="0.2">
      <c r="A38" s="17" t="str">
        <f>' M-O-C'!B10</f>
        <v>M08</v>
      </c>
      <c r="B38" s="17" t="str">
        <f>' M-O-C'!C10</f>
        <v>Opérations avec les mandataires sociaux, dirigeants et salariés (procédures &amp; normes qualitatives : conventions réglementées, déontologie)</v>
      </c>
      <c r="C38" s="17">
        <f>' M-O-C'!E10</f>
        <v>1</v>
      </c>
      <c r="D38" s="17">
        <f>' M-O-C'!F10</f>
        <v>0.5</v>
      </c>
      <c r="E38" s="17">
        <f>C38*D38</f>
        <v>0.5</v>
      </c>
      <c r="F38" s="21"/>
      <c r="G38" s="21"/>
      <c r="H38" s="21"/>
    </row>
    <row r="39" spans="1:8" ht="19.5" customHeight="1" x14ac:dyDescent="0.2">
      <c r="A39" s="69"/>
      <c r="B39" s="69" t="str">
        <f>' M-O-C'!A11</f>
        <v>Sous-pilier 2 Organisation opérationnelle (/5)</v>
      </c>
      <c r="C39" s="69"/>
      <c r="D39" s="69"/>
      <c r="E39" s="69"/>
      <c r="F39" s="69"/>
      <c r="G39" s="69"/>
      <c r="H39" s="69"/>
    </row>
    <row r="40" spans="1:8" ht="38.25" customHeight="1" x14ac:dyDescent="0.2">
      <c r="A40" s="17" t="str">
        <f>' M-O-C'!B11</f>
        <v>M09</v>
      </c>
      <c r="B40" s="17" t="str">
        <f>' M-O-C'!C11</f>
        <v>Séparation des fonctions (GLOBAL) : respect du principe de séparation entre les fonctions opérationnelles,  de support,  de gestion des risques, et  de contrôle (ce qui implique la prise en compte de ces missions par l'IMF, et leur séparation)</v>
      </c>
      <c r="C40" s="17">
        <f>' M-O-C'!E11</f>
        <v>1</v>
      </c>
      <c r="D40" s="17">
        <f>' M-O-C'!F11</f>
        <v>1</v>
      </c>
      <c r="E40" s="17">
        <f t="shared" ref="E40:E52" si="2">C40*D40</f>
        <v>1</v>
      </c>
      <c r="F40" s="21"/>
      <c r="G40" s="21"/>
      <c r="H40" s="21"/>
    </row>
    <row r="41" spans="1:8" ht="37.5" customHeight="1" x14ac:dyDescent="0.2">
      <c r="A41" s="17" t="str">
        <f>' M-O-C'!B12</f>
        <v>M10</v>
      </c>
      <c r="B41" s="17" t="str">
        <f>' M-O-C'!C12</f>
        <v>TRESORERIE : Procédures de sécurisation de la trésorerie et respect du principe de séparation des fonctions à tous les niveaux opérationnels, notamment pour la séparation caisse / gestion du crédit et la bonne comptabilisation de la trésorerie</v>
      </c>
      <c r="C41" s="17">
        <f>' M-O-C'!E12</f>
        <v>1</v>
      </c>
      <c r="D41" s="17">
        <f>' M-O-C'!F12</f>
        <v>1</v>
      </c>
      <c r="E41" s="17">
        <f t="shared" si="2"/>
        <v>1</v>
      </c>
      <c r="F41" s="21"/>
      <c r="G41" s="21"/>
      <c r="H41" s="21"/>
    </row>
    <row r="42" spans="1:8" ht="36.75" customHeight="1" x14ac:dyDescent="0.2">
      <c r="A42" s="17" t="str">
        <f>' M-O-C'!B13</f>
        <v>M11</v>
      </c>
      <c r="B42" s="17" t="str">
        <f>' M-O-C'!C13</f>
        <v>FONCTION SUPPORT : respect du principe de séparation au sein des fonctions support, notamment entre les achats, les stocks, la décision de consommation ou d'affectation</v>
      </c>
      <c r="C42" s="17">
        <f>' M-O-C'!E13</f>
        <v>1</v>
      </c>
      <c r="D42" s="17">
        <f>' M-O-C'!F13</f>
        <v>0.5</v>
      </c>
      <c r="E42" s="17">
        <f t="shared" si="2"/>
        <v>0.5</v>
      </c>
      <c r="F42" s="21"/>
      <c r="G42" s="21"/>
      <c r="H42" s="21"/>
    </row>
    <row r="43" spans="1:8" ht="21.75" customHeight="1" x14ac:dyDescent="0.2">
      <c r="A43" s="17" t="str">
        <f>' M-O-C'!B14</f>
        <v>M12</v>
      </c>
      <c r="B43" s="17" t="str">
        <f>' M-O-C'!C14</f>
        <v>FONCTION SUPPORT : soumis au contrôle de gestion (+ mesure des fraudes constatées en inspection)</v>
      </c>
      <c r="C43" s="17">
        <f>' M-O-C'!E14</f>
        <v>1</v>
      </c>
      <c r="D43" s="17">
        <f>' M-O-C'!F14</f>
        <v>0.5</v>
      </c>
      <c r="E43" s="17">
        <f t="shared" si="2"/>
        <v>0.5</v>
      </c>
      <c r="F43" s="21"/>
      <c r="G43" s="21"/>
      <c r="H43" s="21"/>
    </row>
    <row r="44" spans="1:8" ht="18.75" customHeight="1" x14ac:dyDescent="0.2">
      <c r="A44" s="17" t="str">
        <f>' M-O-C'!B15</f>
        <v>M13</v>
      </c>
      <c r="B44" s="17" t="str">
        <f>' M-O-C'!C15</f>
        <v>Qualité et exhaustivité des procédures et du système de gestion du risque opérationnel</v>
      </c>
      <c r="C44" s="17">
        <f>' M-O-C'!E15</f>
        <v>1</v>
      </c>
      <c r="D44" s="17">
        <f>' M-O-C'!F15</f>
        <v>1</v>
      </c>
      <c r="E44" s="17">
        <f t="shared" si="2"/>
        <v>1</v>
      </c>
      <c r="F44" s="21"/>
      <c r="G44" s="21"/>
      <c r="H44" s="21"/>
    </row>
    <row r="45" spans="1:8" ht="18.75" customHeight="1" x14ac:dyDescent="0.2">
      <c r="A45" s="17" t="str">
        <f>' M-O-C'!B16</f>
        <v>M14</v>
      </c>
      <c r="B45" s="17" t="str">
        <f>' M-O-C'!C16</f>
        <v>Gestion des ressources humaines :  existence d'une politique adaptée de gestion des ressources humaines</v>
      </c>
      <c r="C45" s="17">
        <f>' M-O-C'!E16</f>
        <v>1</v>
      </c>
      <c r="D45" s="17">
        <f>' M-O-C'!F16</f>
        <v>0.5</v>
      </c>
      <c r="E45" s="17">
        <f t="shared" si="2"/>
        <v>0.5</v>
      </c>
      <c r="F45" s="21"/>
      <c r="G45" s="21"/>
      <c r="H45" s="21"/>
    </row>
    <row r="46" spans="1:8" ht="21" customHeight="1" x14ac:dyDescent="0.2">
      <c r="A46" s="17" t="str">
        <f>' M-O-C'!B17</f>
        <v>M15</v>
      </c>
      <c r="B46" s="17" t="str">
        <f>' M-O-C'!C17</f>
        <v>Gestion des ressources humaines : effectifs et compétence du personnel</v>
      </c>
      <c r="C46" s="17">
        <f>' M-O-C'!E17</f>
        <v>1</v>
      </c>
      <c r="D46" s="17">
        <f>' M-O-C'!F17</f>
        <v>0.5</v>
      </c>
      <c r="E46" s="17">
        <f t="shared" si="2"/>
        <v>0.5</v>
      </c>
      <c r="F46" s="21"/>
      <c r="G46" s="21"/>
      <c r="H46" s="21"/>
    </row>
    <row r="47" spans="1:8" ht="17" x14ac:dyDescent="0.2">
      <c r="A47" s="69"/>
      <c r="B47" s="69" t="str">
        <f>' M-O-C'!A18</f>
        <v>Sous-pilier 3 : 2ème niveau, 3ème niveau, application &amp; sanctions effectives (/5)</v>
      </c>
      <c r="C47" s="69"/>
      <c r="D47" s="69"/>
      <c r="E47" s="69"/>
      <c r="F47" s="69"/>
      <c r="G47" s="69"/>
      <c r="H47" s="69"/>
    </row>
    <row r="48" spans="1:8" ht="18" customHeight="1" x14ac:dyDescent="0.2">
      <c r="A48" s="17" t="str">
        <f>' M-O-C'!B18</f>
        <v>M16</v>
      </c>
      <c r="B48" s="17" t="str">
        <f>' M-O-C'!C18</f>
        <v>Fonctions de 2ème niveau : Conformité et Risques</v>
      </c>
      <c r="C48" s="17">
        <f>' M-O-C'!E18</f>
        <v>1</v>
      </c>
      <c r="D48" s="17">
        <f>' M-O-C'!F18</f>
        <v>1</v>
      </c>
      <c r="E48" s="17">
        <f t="shared" si="2"/>
        <v>1</v>
      </c>
      <c r="F48" s="21"/>
      <c r="G48" s="21"/>
      <c r="H48" s="21"/>
    </row>
    <row r="49" spans="1:8" ht="32.25" customHeight="1" x14ac:dyDescent="0.2">
      <c r="A49" s="17" t="str">
        <f>' M-O-C'!B19</f>
        <v>M17</v>
      </c>
      <c r="B49" s="17" t="str">
        <f>' M-O-C'!C19</f>
        <v>Fonctions de 2ème niveau :  gestion et suivi du risque opérationnel : (A) Définition des principes de gestion du risque opérationnel et (B) Système de suivi du risque opérationnel</v>
      </c>
      <c r="C49" s="17">
        <f>' M-O-C'!E19</f>
        <v>1</v>
      </c>
      <c r="D49" s="17">
        <f>' M-O-C'!F19</f>
        <v>1</v>
      </c>
      <c r="E49" s="17">
        <f>C49*D49</f>
        <v>1</v>
      </c>
      <c r="F49" s="21"/>
      <c r="G49" s="21"/>
      <c r="H49" s="21"/>
    </row>
    <row r="50" spans="1:8" ht="26.25" customHeight="1" x14ac:dyDescent="0.2">
      <c r="A50" s="17" t="str">
        <f>' M-O-C'!B20</f>
        <v>M18</v>
      </c>
      <c r="B50" s="17" t="str">
        <f>' M-O-C'!C20</f>
        <v>Direction de l'AUDIT INTERNE en capacité de réaliser l'audit de l'ensemble de l'IMF (+ du réseau, pour les Faitières) : champ d'audit et rattachement</v>
      </c>
      <c r="C50" s="17">
        <f>' M-O-C'!E20</f>
        <v>1</v>
      </c>
      <c r="D50" s="17">
        <f>' M-O-C'!F20</f>
        <v>1</v>
      </c>
      <c r="E50" s="17">
        <f t="shared" si="2"/>
        <v>1</v>
      </c>
      <c r="F50" s="21"/>
      <c r="G50" s="21"/>
      <c r="H50" s="21"/>
    </row>
    <row r="51" spans="1:8" ht="20.25" customHeight="1" x14ac:dyDescent="0.2">
      <c r="A51" s="17" t="str">
        <f>' M-O-C'!B21</f>
        <v>M19</v>
      </c>
      <c r="B51" s="17" t="str">
        <f>' M-O-C'!C21</f>
        <v>Moyens et outils de l'AUDIT INTERNE</v>
      </c>
      <c r="C51" s="17">
        <f>' M-O-C'!E21</f>
        <v>1</v>
      </c>
      <c r="D51" s="17">
        <f>' M-O-C'!F21</f>
        <v>1</v>
      </c>
      <c r="E51" s="17">
        <f t="shared" si="2"/>
        <v>1</v>
      </c>
      <c r="F51" s="21"/>
      <c r="G51" s="21"/>
      <c r="H51" s="21"/>
    </row>
    <row r="52" spans="1:8" ht="35.25" customHeight="1" x14ac:dyDescent="0.2">
      <c r="A52" s="17" t="str">
        <f>' M-O-C'!B22</f>
        <v>M20</v>
      </c>
      <c r="B52" s="17" t="str">
        <f>' M-O-C'!C22</f>
        <v>Capacité effective de l'institution à faire appliquer en interne les procédures et décisions, à sanctionner et corriger les déviances en interne, à mettre en œuvre les recommandations de l'audit interne, et à engager des poursuites financières et pénales</v>
      </c>
      <c r="C52" s="17">
        <f>' M-O-C'!E22</f>
        <v>1</v>
      </c>
      <c r="D52" s="17">
        <f>' M-O-C'!F22</f>
        <v>1</v>
      </c>
      <c r="E52" s="17">
        <f t="shared" si="2"/>
        <v>1</v>
      </c>
      <c r="F52" s="21"/>
      <c r="G52" s="21"/>
      <c r="H52" s="21"/>
    </row>
    <row r="53" spans="1:8" ht="19" x14ac:dyDescent="0.25">
      <c r="A53" s="11"/>
      <c r="B53" s="11" t="s">
        <v>25</v>
      </c>
      <c r="C53" s="11"/>
      <c r="D53" s="11">
        <f>SUM(D31:D52)</f>
        <v>15</v>
      </c>
      <c r="E53" s="11">
        <f>SUM(E31:E52)</f>
        <v>15</v>
      </c>
      <c r="F53" s="140">
        <f>E53/D53</f>
        <v>1</v>
      </c>
      <c r="G53" s="20">
        <f>'CAMELI synthétique'!C5</f>
        <v>2</v>
      </c>
      <c r="H53" s="20">
        <f>F53*G53</f>
        <v>2</v>
      </c>
    </row>
    <row r="54" spans="1:8" ht="19" x14ac:dyDescent="0.25">
      <c r="A54" s="12"/>
      <c r="B54" s="12" t="str">
        <f>E!B2</f>
        <v>EQUILIBRE FINANCIER (earnings / revenus)</v>
      </c>
      <c r="C54" s="13"/>
      <c r="D54" s="13"/>
      <c r="E54" s="13"/>
      <c r="F54" s="19"/>
      <c r="G54" s="19"/>
      <c r="H54" s="19"/>
    </row>
    <row r="55" spans="1:8" ht="16" x14ac:dyDescent="0.2">
      <c r="A55" s="17" t="str">
        <f>E!A5</f>
        <v>E01</v>
      </c>
      <c r="B55" s="17" t="str">
        <f>E!B5</f>
        <v>Qualité du plan d'affaires et de la planification stratégique</v>
      </c>
      <c r="C55" s="17">
        <f>E!D5</f>
        <v>1</v>
      </c>
      <c r="D55" s="17">
        <f>E!E5</f>
        <v>1.5</v>
      </c>
      <c r="E55" s="17">
        <f>C55*D55</f>
        <v>1.5</v>
      </c>
      <c r="F55" s="21"/>
      <c r="G55" s="21"/>
      <c r="H55" s="21"/>
    </row>
    <row r="56" spans="1:8" ht="16" x14ac:dyDescent="0.2">
      <c r="A56" s="17" t="str">
        <f>E!A6</f>
        <v>E02</v>
      </c>
      <c r="B56" s="17" t="str">
        <f>E!B6</f>
        <v>Qualité de la gestion budgétaire</v>
      </c>
      <c r="C56" s="17">
        <f>E!D6</f>
        <v>1</v>
      </c>
      <c r="D56" s="17">
        <f>E!E6</f>
        <v>0.5</v>
      </c>
      <c r="E56" s="17">
        <f>C56*D56</f>
        <v>0.5</v>
      </c>
      <c r="F56" s="21"/>
      <c r="G56" s="21"/>
      <c r="H56" s="21"/>
    </row>
    <row r="57" spans="1:8" ht="22.5" customHeight="1" x14ac:dyDescent="0.2">
      <c r="A57" s="17" t="str">
        <f>E!A7</f>
        <v>E03</v>
      </c>
      <c r="B57" s="17" t="str">
        <f>E!B7</f>
        <v>Coefficient d'Exploitation = (charges d'exploitation (opérationnel + provisions) / produit net bancaire (tous produits financiers - charges financières)</v>
      </c>
      <c r="C57" s="5">
        <f>E!D7</f>
        <v>1</v>
      </c>
      <c r="D57" s="5">
        <f>E!E7</f>
        <v>2</v>
      </c>
      <c r="E57" s="5">
        <f>C57*D57</f>
        <v>2</v>
      </c>
      <c r="F57" s="21"/>
      <c r="G57" s="21"/>
      <c r="H57" s="21"/>
    </row>
    <row r="58" spans="1:8" ht="16" x14ac:dyDescent="0.2">
      <c r="A58" s="17" t="str">
        <f>E!A8</f>
        <v>E04</v>
      </c>
      <c r="B58" s="5" t="str">
        <f>E!B8</f>
        <v>AROA</v>
      </c>
      <c r="C58" s="5">
        <f>E!D8</f>
        <v>1</v>
      </c>
      <c r="D58" s="5">
        <f>E!E8</f>
        <v>1</v>
      </c>
      <c r="E58" s="5">
        <f>C58*D58</f>
        <v>1</v>
      </c>
      <c r="F58" s="21"/>
      <c r="G58" s="21"/>
      <c r="H58" s="21"/>
    </row>
    <row r="59" spans="1:8" ht="16" x14ac:dyDescent="0.2">
      <c r="A59" s="17" t="str">
        <f>E!A9</f>
        <v>E05</v>
      </c>
      <c r="B59" s="5" t="str">
        <f>E!B9</f>
        <v>AROE</v>
      </c>
      <c r="C59" s="5">
        <f>E!D9</f>
        <v>1</v>
      </c>
      <c r="D59" s="5">
        <f>E!E9</f>
        <v>1</v>
      </c>
      <c r="E59" s="5">
        <f>C59*D59</f>
        <v>1</v>
      </c>
      <c r="F59" s="21"/>
      <c r="G59" s="21"/>
      <c r="H59" s="21"/>
    </row>
    <row r="60" spans="1:8" ht="19" x14ac:dyDescent="0.25">
      <c r="A60" s="11"/>
      <c r="B60" s="11" t="s">
        <v>26</v>
      </c>
      <c r="C60" s="11"/>
      <c r="D60" s="11">
        <f>SUM(D55:D59)</f>
        <v>6</v>
      </c>
      <c r="E60" s="11">
        <f>SUM(E55:E59)</f>
        <v>6</v>
      </c>
      <c r="F60" s="140">
        <f>E60/D60</f>
        <v>1</v>
      </c>
      <c r="G60" s="20">
        <f>'CAMELI synthétique'!C6</f>
        <v>1</v>
      </c>
      <c r="H60" s="20">
        <f>F60*G60</f>
        <v>1</v>
      </c>
    </row>
    <row r="61" spans="1:8" ht="19" x14ac:dyDescent="0.25">
      <c r="A61" s="12"/>
      <c r="B61" s="12" t="str">
        <f>L!B1</f>
        <v>Liquidités / gestion actif-passif</v>
      </c>
      <c r="C61" s="13"/>
      <c r="D61" s="13"/>
      <c r="E61" s="13"/>
      <c r="F61" s="19"/>
      <c r="G61" s="19"/>
      <c r="H61" s="19"/>
    </row>
    <row r="62" spans="1:8" ht="21" customHeight="1" x14ac:dyDescent="0.2">
      <c r="A62" s="5" t="str">
        <f>L!A4</f>
        <v>L01</v>
      </c>
      <c r="B62" s="5" t="str">
        <f>L!B4</f>
        <v>Existence d'outils procéduraux, techniques (SIG) et analytiques (logiciels) de gestion Actif / Passif</v>
      </c>
      <c r="C62" s="5">
        <f>L!D4</f>
        <v>1</v>
      </c>
      <c r="D62" s="5">
        <f>L!E4</f>
        <v>1</v>
      </c>
      <c r="E62" s="5">
        <f t="shared" ref="E62:E67" si="3">C62*D62</f>
        <v>1</v>
      </c>
      <c r="F62" s="21"/>
      <c r="G62" s="21"/>
      <c r="H62" s="21"/>
    </row>
    <row r="63" spans="1:8" ht="16" x14ac:dyDescent="0.2">
      <c r="A63" s="5" t="str">
        <f>L!A5</f>
        <v>L02</v>
      </c>
      <c r="B63" s="5" t="str">
        <f>L!B5</f>
        <v>Ratio de liquidité à 3 mois (R = actif disponible / passif exigible ≥ x %)</v>
      </c>
      <c r="C63" s="5">
        <f>L!D5</f>
        <v>1</v>
      </c>
      <c r="D63" s="5">
        <f>L!E5</f>
        <v>2</v>
      </c>
      <c r="E63" s="5">
        <f t="shared" si="3"/>
        <v>2</v>
      </c>
      <c r="F63" s="21"/>
      <c r="G63" s="21"/>
      <c r="H63" s="21"/>
    </row>
    <row r="64" spans="1:8" ht="16" x14ac:dyDescent="0.2">
      <c r="A64" s="5" t="str">
        <f>L!A6</f>
        <v>L03</v>
      </c>
      <c r="B64" s="5" t="str">
        <f>L!B6</f>
        <v>Ratio de liquidité immédiate (R = trésorerie / dépôts à vue ≥ x %)</v>
      </c>
      <c r="C64" s="5">
        <f>L!D6</f>
        <v>1</v>
      </c>
      <c r="D64" s="5">
        <f>L!E6</f>
        <v>2</v>
      </c>
      <c r="E64" s="5">
        <f t="shared" si="3"/>
        <v>2</v>
      </c>
      <c r="F64" s="21"/>
      <c r="G64" s="21"/>
      <c r="H64" s="21"/>
    </row>
    <row r="65" spans="1:8" ht="16" x14ac:dyDescent="0.2">
      <c r="A65" s="5" t="str">
        <f>L!A7</f>
        <v>L04</v>
      </c>
      <c r="B65" s="5" t="str">
        <f>L!B7</f>
        <v>Transformation MLT (R = ressources MLT / actif MLT ≥ 100 %) (MLT &gt; 1 an)</v>
      </c>
      <c r="C65" s="5">
        <f>L!D7</f>
        <v>1</v>
      </c>
      <c r="D65" s="5">
        <f>L!E7</f>
        <v>1</v>
      </c>
      <c r="E65" s="5">
        <f t="shared" si="3"/>
        <v>1</v>
      </c>
      <c r="F65" s="21"/>
      <c r="G65" s="21"/>
      <c r="H65" s="21"/>
    </row>
    <row r="66" spans="1:8" ht="16" x14ac:dyDescent="0.2">
      <c r="A66" s="5" t="str">
        <f>L!A8</f>
        <v>L05</v>
      </c>
      <c r="B66" s="5" t="str">
        <f>L!B8</f>
        <v>Couverture des immobilisations (R = Immobilisations &amp; participations non financières / Fonds Propres Nets ≤ 50 %)</v>
      </c>
      <c r="C66" s="5">
        <f>L!D8</f>
        <v>1</v>
      </c>
      <c r="D66" s="5">
        <f>L!E8</f>
        <v>1</v>
      </c>
      <c r="E66" s="5">
        <f t="shared" si="3"/>
        <v>1</v>
      </c>
      <c r="F66" s="21"/>
      <c r="G66" s="21"/>
      <c r="H66" s="21"/>
    </row>
    <row r="67" spans="1:8" ht="16" x14ac:dyDescent="0.2">
      <c r="A67" s="5" t="str">
        <f>L!A9</f>
        <v>L06</v>
      </c>
      <c r="B67" s="5" t="str">
        <f>L!B9</f>
        <v xml:space="preserve">Qualité des réserves de liquidité
</v>
      </c>
      <c r="C67" s="5">
        <f>L!D9</f>
        <v>1</v>
      </c>
      <c r="D67" s="5">
        <f>L!E9</f>
        <v>1</v>
      </c>
      <c r="E67" s="5">
        <f t="shared" si="3"/>
        <v>1</v>
      </c>
      <c r="F67" s="21"/>
      <c r="G67" s="21"/>
      <c r="H67" s="21"/>
    </row>
    <row r="68" spans="1:8" ht="19" x14ac:dyDescent="0.25">
      <c r="A68" s="11"/>
      <c r="B68" s="11" t="s">
        <v>21</v>
      </c>
      <c r="C68" s="11"/>
      <c r="D68" s="11">
        <f>SUM(D62:D67)</f>
        <v>8</v>
      </c>
      <c r="E68" s="11">
        <f>SUM(E62:E67)</f>
        <v>8</v>
      </c>
      <c r="F68" s="140">
        <f>E68/D68</f>
        <v>1</v>
      </c>
      <c r="G68" s="20">
        <f>'CAMELI synthétique'!C7</f>
        <v>1</v>
      </c>
      <c r="H68" s="20">
        <f>F68*G68</f>
        <v>1</v>
      </c>
    </row>
    <row r="69" spans="1:8" ht="19" x14ac:dyDescent="0.25">
      <c r="A69" s="12"/>
      <c r="B69" s="12" t="str">
        <f>I!C1</f>
        <v>Information</v>
      </c>
      <c r="C69" s="13"/>
      <c r="D69" s="13"/>
      <c r="E69" s="13"/>
      <c r="F69" s="19"/>
      <c r="G69" s="19"/>
      <c r="H69" s="19"/>
    </row>
    <row r="70" spans="1:8" ht="17" x14ac:dyDescent="0.2">
      <c r="A70" s="69"/>
      <c r="B70" s="69" t="str">
        <f>I!A4</f>
        <v>Sous-pilier 1 : SIG</v>
      </c>
      <c r="C70" s="69"/>
      <c r="D70" s="69"/>
      <c r="E70" s="69"/>
      <c r="F70" s="69"/>
      <c r="G70" s="69"/>
      <c r="H70" s="69"/>
    </row>
    <row r="71" spans="1:8" ht="34.5" customHeight="1" x14ac:dyDescent="0.2">
      <c r="A71" s="225" t="str">
        <f>I!B4</f>
        <v>I01</v>
      </c>
      <c r="B71" s="53" t="str">
        <f>I!C4</f>
        <v>Qualité de l'architecture informatique (serveur central ou par agences, mode de communication agences / siège, etc, sécurités électriques, ...) et sécurité physique (double enregistrement en temps réel sur 2 sites séparés, sauvegardes quotidiennes sur site externe, ...)</v>
      </c>
      <c r="C71" s="5">
        <f>I!E4</f>
        <v>1</v>
      </c>
      <c r="D71" s="5">
        <f>I!F4</f>
        <v>1</v>
      </c>
      <c r="E71" s="5">
        <f t="shared" ref="E71:E75" si="4">C71*D71</f>
        <v>1</v>
      </c>
      <c r="F71" s="21"/>
      <c r="G71" s="21"/>
      <c r="H71" s="21"/>
    </row>
    <row r="72" spans="1:8" ht="28.5" customHeight="1" x14ac:dyDescent="0.2">
      <c r="A72" s="225" t="str">
        <f>I!B5</f>
        <v>I02</v>
      </c>
      <c r="B72" s="53" t="str">
        <f>I!C5</f>
        <v>Sécurité informatique (verrouillage du SIG, mots de passe, enregistrement historique des opérations par opérateur sans limitation de durée, piste d’audit, etc.)</v>
      </c>
      <c r="C72" s="5">
        <f>I!E5</f>
        <v>1</v>
      </c>
      <c r="D72" s="5">
        <f>I!F5</f>
        <v>1</v>
      </c>
      <c r="E72" s="5">
        <f t="shared" si="4"/>
        <v>1</v>
      </c>
      <c r="F72" s="21"/>
      <c r="G72" s="21"/>
      <c r="H72" s="21"/>
    </row>
    <row r="73" spans="1:8" ht="57.75" customHeight="1" x14ac:dyDescent="0.2">
      <c r="A73" s="225" t="str">
        <f>I!B6</f>
        <v>I03</v>
      </c>
      <c r="B73" s="53" t="str">
        <f>I!C6</f>
        <v>Capacités fonctionnelles du/des logiciels à exécuter l'ensemble des opérations de banque réalisées par l'IMF et à tenir la comptabilité (enregistrement des opérations et édition d'états financiers), ou à défaut à fournir les "exports" automatiquement intégrables pour un logiciel comptable éditant automatiquement les états financiers</v>
      </c>
      <c r="C73" s="5">
        <f>I!E6</f>
        <v>1</v>
      </c>
      <c r="D73" s="5">
        <f>I!F6</f>
        <v>1</v>
      </c>
      <c r="E73" s="5">
        <f t="shared" si="4"/>
        <v>1</v>
      </c>
      <c r="F73" s="21"/>
      <c r="G73" s="21"/>
      <c r="H73" s="21"/>
    </row>
    <row r="74" spans="1:8" ht="87.75" customHeight="1" x14ac:dyDescent="0.2">
      <c r="A74" s="225" t="str">
        <f>I!B7</f>
        <v>I04</v>
      </c>
      <c r="B74" s="53" t="str">
        <f>I!C7</f>
        <v>Capacités fonctionnelles additionnelles, notamment à finalité LAB-FT (système de surveillance des risques par typologie, filtrage des listes internationales, etc.) et comme outil de contrôle pour
- contrôle de gestion
-  la Conformité &amp; Gestion des Risques et
-  l'Audit Interne</v>
      </c>
      <c r="C74" s="5">
        <f>I!E7</f>
        <v>1</v>
      </c>
      <c r="D74" s="5">
        <f>I!F7</f>
        <v>1</v>
      </c>
      <c r="E74" s="5">
        <f t="shared" si="4"/>
        <v>1</v>
      </c>
      <c r="F74" s="21"/>
      <c r="G74" s="21"/>
      <c r="H74" s="21"/>
    </row>
    <row r="75" spans="1:8" ht="22.5" customHeight="1" x14ac:dyDescent="0.2">
      <c r="A75" s="225" t="str">
        <f>I!B8</f>
        <v>I05</v>
      </c>
      <c r="B75" s="53" t="str">
        <f>I!C8</f>
        <v>Ratios et reporting : capacités du SIG à calculer les ratios prudentiels et à éditer les obligations déclaratives périodiques requises par le superviseur</v>
      </c>
      <c r="C75" s="5">
        <f>I!E8</f>
        <v>1</v>
      </c>
      <c r="D75" s="5">
        <f>I!F8</f>
        <v>1</v>
      </c>
      <c r="E75" s="5">
        <f t="shared" si="4"/>
        <v>1</v>
      </c>
      <c r="F75" s="21"/>
      <c r="G75" s="21"/>
      <c r="H75" s="21"/>
    </row>
    <row r="76" spans="1:8" ht="19.5" customHeight="1" x14ac:dyDescent="0.2">
      <c r="A76" s="225" t="str">
        <f>I!B9</f>
        <v>I06</v>
      </c>
      <c r="B76" s="53" t="str">
        <f>I!C9</f>
        <v>Capacité à interagir avec la centrale des risques</v>
      </c>
      <c r="C76" s="5">
        <f>I!E9</f>
        <v>1</v>
      </c>
      <c r="D76" s="5">
        <f>I!F9</f>
        <v>1</v>
      </c>
      <c r="E76" s="5">
        <f>C76*D76</f>
        <v>1</v>
      </c>
      <c r="F76" s="21"/>
      <c r="G76" s="21"/>
      <c r="H76" s="21"/>
    </row>
    <row r="77" spans="1:8" ht="25.5" customHeight="1" x14ac:dyDescent="0.2">
      <c r="A77" s="69"/>
      <c r="B77" s="69" t="str">
        <f>I!A10</f>
        <v>Sous-pilier 2 : Obligations déclaratives</v>
      </c>
      <c r="C77" s="69"/>
      <c r="D77" s="69"/>
      <c r="E77" s="69"/>
      <c r="F77" s="69"/>
      <c r="G77" s="69"/>
      <c r="H77" s="69"/>
    </row>
    <row r="78" spans="1:8" ht="20.25" customHeight="1" x14ac:dyDescent="0.2">
      <c r="A78" s="53" t="str">
        <f>I!B10</f>
        <v>I07</v>
      </c>
      <c r="B78" s="53" t="str">
        <f>I!C10</f>
        <v>Comptes certifiés et conformes aux normes de production et de transmission</v>
      </c>
      <c r="C78" s="5">
        <f>I!E10</f>
        <v>1</v>
      </c>
      <c r="D78" s="5">
        <f>I!F10</f>
        <v>2</v>
      </c>
      <c r="E78" s="5">
        <f t="shared" ref="E78:E80" si="5">C78*D78</f>
        <v>2</v>
      </c>
      <c r="F78" s="21"/>
      <c r="G78" s="21"/>
      <c r="H78" s="21"/>
    </row>
    <row r="79" spans="1:8" ht="21" customHeight="1" x14ac:dyDescent="0.2">
      <c r="A79" s="53" t="str">
        <f>I!B11</f>
        <v>I08</v>
      </c>
      <c r="B79" s="53" t="str">
        <f>I!C11</f>
        <v>Fréquence et importance des erreurs comptables constatées par le superviseur</v>
      </c>
      <c r="C79" s="5">
        <f>I!E11</f>
        <v>1</v>
      </c>
      <c r="D79" s="5">
        <f>I!F11</f>
        <v>2</v>
      </c>
      <c r="E79" s="5">
        <f t="shared" si="5"/>
        <v>2</v>
      </c>
      <c r="F79" s="21"/>
      <c r="G79" s="21"/>
      <c r="H79" s="21"/>
    </row>
    <row r="80" spans="1:8" ht="20.25" customHeight="1" x14ac:dyDescent="0.2">
      <c r="A80" s="53" t="str">
        <f>I!B12</f>
        <v>I09</v>
      </c>
      <c r="B80" s="53" t="str">
        <f>I!C12</f>
        <v>Communication effective et qualité des obligations déclaratives périodiques</v>
      </c>
      <c r="C80" s="5">
        <f>I!E12</f>
        <v>1</v>
      </c>
      <c r="D80" s="5">
        <f>I!F12</f>
        <v>2</v>
      </c>
      <c r="E80" s="5">
        <f t="shared" si="5"/>
        <v>2</v>
      </c>
      <c r="F80" s="21"/>
      <c r="G80" s="21"/>
      <c r="H80" s="21"/>
    </row>
    <row r="81" spans="1:8" ht="19" x14ac:dyDescent="0.25">
      <c r="A81" s="11"/>
      <c r="B81" s="11" t="s">
        <v>22</v>
      </c>
      <c r="C81" s="11"/>
      <c r="D81" s="11">
        <f>SUM(D71:D80)</f>
        <v>12</v>
      </c>
      <c r="E81" s="11">
        <f>SUM(E71:E80)</f>
        <v>12</v>
      </c>
      <c r="F81" s="140">
        <f>E81/D81</f>
        <v>1</v>
      </c>
      <c r="G81" s="20">
        <f>'CAMELI synthétique'!C8</f>
        <v>1</v>
      </c>
      <c r="H81" s="20">
        <f>F81*G81</f>
        <v>1</v>
      </c>
    </row>
    <row r="82" spans="1:8" ht="19" x14ac:dyDescent="0.25">
      <c r="B82" s="14" t="s">
        <v>7</v>
      </c>
      <c r="C82" s="16"/>
      <c r="D82" s="16"/>
      <c r="E82" s="16"/>
      <c r="F82" s="22"/>
      <c r="G82" s="24">
        <f>SUM(G3:G81)</f>
        <v>8</v>
      </c>
      <c r="H82" s="24">
        <f>H9+H28+H53+H60+H68+H81</f>
        <v>8</v>
      </c>
    </row>
    <row r="83" spans="1:8" ht="20.25" customHeight="1" x14ac:dyDescent="0.25">
      <c r="A83" s="15"/>
      <c r="B83" s="15" t="s">
        <v>13</v>
      </c>
      <c r="C83" s="15"/>
      <c r="D83" s="15"/>
      <c r="E83" s="15"/>
      <c r="F83" s="23"/>
      <c r="G83" s="23"/>
      <c r="H83" s="25">
        <f>H82/G82</f>
        <v>1</v>
      </c>
    </row>
  </sheetData>
  <sheetProtection password="D7BF" sheet="1" objects="1" scenarios="1"/>
  <mergeCells count="2">
    <mergeCell ref="C1:E1"/>
    <mergeCell ref="F1:G1"/>
  </mergeCells>
  <pageMargins left="0.19685039370078741" right="0.19685039370078741" top="0.19685039370078741" bottom="0.19685039370078741" header="0.19685039370078741" footer="0.19685039370078741"/>
  <pageSetup paperSize="9"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D22"/>
  <sheetViews>
    <sheetView zoomScale="85" zoomScaleNormal="85" zoomScalePageLayoutView="85" workbookViewId="0">
      <selection activeCell="D10" sqref="A1:D10"/>
    </sheetView>
  </sheetViews>
  <sheetFormatPr baseColWidth="10" defaultColWidth="11.5" defaultRowHeight="15" x14ac:dyDescent="0.2"/>
  <cols>
    <col min="1" max="1" width="48.5" customWidth="1"/>
    <col min="2" max="2" width="19.6640625" customWidth="1"/>
    <col min="3" max="3" width="16.5" customWidth="1"/>
    <col min="4" max="4" width="12.1640625" customWidth="1"/>
    <col min="5" max="5" width="60.6640625" customWidth="1"/>
    <col min="6" max="6" width="11.5" customWidth="1"/>
    <col min="7" max="7" width="22.6640625" customWidth="1"/>
    <col min="10" max="10" width="16.5" customWidth="1"/>
  </cols>
  <sheetData>
    <row r="1" spans="1:4" ht="21" x14ac:dyDescent="0.25">
      <c r="A1" s="33" t="s">
        <v>10</v>
      </c>
      <c r="B1" s="34"/>
      <c r="C1" s="34"/>
      <c r="D1" s="34"/>
    </row>
    <row r="2" spans="1:4" ht="19" x14ac:dyDescent="0.25">
      <c r="A2" s="35" t="s">
        <v>9</v>
      </c>
      <c r="B2" s="35" t="s">
        <v>5</v>
      </c>
      <c r="C2" s="35" t="s">
        <v>6</v>
      </c>
      <c r="D2" s="35" t="s">
        <v>2</v>
      </c>
    </row>
    <row r="3" spans="1:4" ht="19" x14ac:dyDescent="0.25">
      <c r="A3" s="36" t="str">
        <f>'C'!B1</f>
        <v>CAPITALISATION</v>
      </c>
      <c r="B3" s="41">
        <f>'C'!F10</f>
        <v>1</v>
      </c>
      <c r="C3" s="37">
        <v>2</v>
      </c>
      <c r="D3" s="41">
        <f t="shared" ref="D3:D8" si="0">B3*C3</f>
        <v>2</v>
      </c>
    </row>
    <row r="4" spans="1:4" ht="19" x14ac:dyDescent="0.25">
      <c r="A4" s="38" t="str">
        <f>A!C1</f>
        <v>Actifs</v>
      </c>
      <c r="B4" s="42">
        <f>A!F19</f>
        <v>1</v>
      </c>
      <c r="C4" s="39">
        <v>1</v>
      </c>
      <c r="D4" s="42">
        <f t="shared" si="0"/>
        <v>1</v>
      </c>
    </row>
    <row r="5" spans="1:4" ht="19" x14ac:dyDescent="0.25">
      <c r="A5" s="38" t="str">
        <f>' M-O-C'!C1</f>
        <v>Management &amp; organisation, contrôle</v>
      </c>
      <c r="B5" s="42">
        <f>' M-O-C'!G24</f>
        <v>1</v>
      </c>
      <c r="C5" s="39">
        <v>2</v>
      </c>
      <c r="D5" s="42">
        <f t="shared" si="0"/>
        <v>2</v>
      </c>
    </row>
    <row r="6" spans="1:4" ht="19" x14ac:dyDescent="0.25">
      <c r="A6" s="38" t="str">
        <f>E!B2</f>
        <v>EQUILIBRE FINANCIER (earnings / revenus)</v>
      </c>
      <c r="B6" s="42">
        <f>E!F11</f>
        <v>1</v>
      </c>
      <c r="C6" s="39">
        <v>1</v>
      </c>
      <c r="D6" s="42">
        <f t="shared" si="0"/>
        <v>1</v>
      </c>
    </row>
    <row r="7" spans="1:4" ht="19" x14ac:dyDescent="0.25">
      <c r="A7" s="38" t="str">
        <f>L!B1</f>
        <v>Liquidités / gestion actif-passif</v>
      </c>
      <c r="B7" s="42">
        <f>L!F11</f>
        <v>1</v>
      </c>
      <c r="C7" s="39">
        <v>1</v>
      </c>
      <c r="D7" s="42">
        <f t="shared" si="0"/>
        <v>1</v>
      </c>
    </row>
    <row r="8" spans="1:4" ht="19" x14ac:dyDescent="0.25">
      <c r="A8" s="3" t="str">
        <f>I!C1</f>
        <v>Information</v>
      </c>
      <c r="B8" s="43">
        <f>I!G14</f>
        <v>1</v>
      </c>
      <c r="C8" s="1">
        <v>1</v>
      </c>
      <c r="D8" s="43">
        <f t="shared" si="0"/>
        <v>1</v>
      </c>
    </row>
    <row r="9" spans="1:4" ht="19" x14ac:dyDescent="0.25">
      <c r="A9" s="2" t="s">
        <v>7</v>
      </c>
      <c r="B9" s="27"/>
      <c r="C9" s="29">
        <f>SUM(C3:C8)</f>
        <v>8</v>
      </c>
      <c r="D9" s="44">
        <f>SUM(D3:D8)</f>
        <v>8</v>
      </c>
    </row>
    <row r="10" spans="1:4" ht="19" x14ac:dyDescent="0.25">
      <c r="A10" s="30" t="s">
        <v>8</v>
      </c>
      <c r="B10" s="31"/>
      <c r="C10" s="32"/>
      <c r="D10" s="25">
        <f>D9/C9</f>
        <v>1</v>
      </c>
    </row>
    <row r="13" spans="1:4" ht="15.75" customHeight="1" x14ac:dyDescent="0.2">
      <c r="A13" s="28" t="s">
        <v>5</v>
      </c>
      <c r="B13" s="28" t="s">
        <v>20</v>
      </c>
      <c r="C13" s="28" t="s">
        <v>55</v>
      </c>
    </row>
    <row r="14" spans="1:4" ht="31.5" customHeight="1" x14ac:dyDescent="0.2">
      <c r="A14" s="50" t="s">
        <v>34</v>
      </c>
      <c r="B14" s="50" t="s">
        <v>15</v>
      </c>
      <c r="C14" s="50" t="s">
        <v>56</v>
      </c>
    </row>
    <row r="15" spans="1:4" ht="31.5" customHeight="1" x14ac:dyDescent="0.2">
      <c r="A15" s="50" t="s">
        <v>31</v>
      </c>
      <c r="B15" s="50" t="s">
        <v>15</v>
      </c>
      <c r="C15" s="50" t="s">
        <v>37</v>
      </c>
    </row>
    <row r="16" spans="1:4" ht="31.5" customHeight="1" x14ac:dyDescent="0.2">
      <c r="A16" s="50" t="s">
        <v>35</v>
      </c>
      <c r="B16" s="50" t="s">
        <v>139</v>
      </c>
      <c r="C16" s="50" t="s">
        <v>38</v>
      </c>
    </row>
    <row r="17" spans="1:3" ht="31.5" customHeight="1" x14ac:dyDescent="0.2">
      <c r="A17" s="46" t="s">
        <v>32</v>
      </c>
      <c r="B17" s="46" t="s">
        <v>16</v>
      </c>
      <c r="C17" s="46" t="s">
        <v>39</v>
      </c>
    </row>
    <row r="18" spans="1:3" ht="31.5" customHeight="1" x14ac:dyDescent="0.2">
      <c r="A18" s="46" t="s">
        <v>28</v>
      </c>
      <c r="B18" s="46" t="s">
        <v>138</v>
      </c>
      <c r="C18" s="46" t="s">
        <v>40</v>
      </c>
    </row>
    <row r="19" spans="1:3" ht="31.5" customHeight="1" x14ac:dyDescent="0.2">
      <c r="A19" s="46" t="s">
        <v>33</v>
      </c>
      <c r="B19" s="46" t="s">
        <v>134</v>
      </c>
      <c r="C19" s="46" t="s">
        <v>41</v>
      </c>
    </row>
    <row r="20" spans="1:3" ht="57.75" customHeight="1" x14ac:dyDescent="0.2">
      <c r="A20" s="47" t="s">
        <v>29</v>
      </c>
      <c r="B20" s="47" t="s">
        <v>19</v>
      </c>
      <c r="C20" s="47" t="s">
        <v>43</v>
      </c>
    </row>
    <row r="21" spans="1:3" ht="114.75" customHeight="1" x14ac:dyDescent="0.2">
      <c r="A21" s="48" t="s">
        <v>30</v>
      </c>
      <c r="B21" s="48" t="s">
        <v>18</v>
      </c>
      <c r="C21" s="48" t="s">
        <v>44</v>
      </c>
    </row>
    <row r="22" spans="1:3" ht="103.5" customHeight="1" x14ac:dyDescent="0.2">
      <c r="A22" s="49" t="s">
        <v>42</v>
      </c>
      <c r="B22" s="49" t="s">
        <v>17</v>
      </c>
      <c r="C22" s="49" t="s">
        <v>45</v>
      </c>
    </row>
  </sheetData>
  <sheetProtection password="D7BF" sheet="1" objects="1" scenarios="1"/>
  <pageMargins left="0.39370078740157483" right="0.39370078740157483" top="0.39370078740157483" bottom="0.39370078740157483"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B2:F78"/>
  <sheetViews>
    <sheetView topLeftCell="A31" zoomScale="85" zoomScaleNormal="85" zoomScalePageLayoutView="85" workbookViewId="0">
      <selection activeCell="D19" sqref="D19:F25"/>
    </sheetView>
  </sheetViews>
  <sheetFormatPr baseColWidth="10" defaultColWidth="11.5" defaultRowHeight="15" x14ac:dyDescent="0.2"/>
  <cols>
    <col min="2" max="2" width="16.5" customWidth="1"/>
    <col min="3" max="3" width="15.5" customWidth="1"/>
    <col min="6" max="6" width="17" customWidth="1"/>
    <col min="7" max="7" width="11.5" customWidth="1"/>
  </cols>
  <sheetData>
    <row r="2" spans="2:6" ht="16" x14ac:dyDescent="0.2">
      <c r="B2" s="320" t="s">
        <v>47</v>
      </c>
      <c r="C2" s="321"/>
      <c r="D2" s="67">
        <f>'CAMELI synthétique'!D10</f>
        <v>1</v>
      </c>
    </row>
    <row r="5" spans="2:6" ht="25.5" customHeight="1" x14ac:dyDescent="0.2">
      <c r="B5" s="302" t="s">
        <v>48</v>
      </c>
      <c r="C5" s="303"/>
      <c r="D5" s="303"/>
      <c r="E5" s="303"/>
      <c r="F5" s="304"/>
    </row>
    <row r="6" spans="2:6" ht="16" x14ac:dyDescent="0.2">
      <c r="B6" s="63">
        <f>'CAMELI synthétique'!B3</f>
        <v>1</v>
      </c>
      <c r="C6" s="64" t="s">
        <v>20</v>
      </c>
      <c r="D6" s="305" t="s">
        <v>46</v>
      </c>
      <c r="E6" s="306"/>
      <c r="F6" s="307"/>
    </row>
    <row r="7" spans="2:6" ht="31.5" customHeight="1" x14ac:dyDescent="0.2">
      <c r="B7" s="50" t="s">
        <v>131</v>
      </c>
      <c r="C7" s="50" t="s">
        <v>15</v>
      </c>
      <c r="D7" s="308" t="s">
        <v>15</v>
      </c>
      <c r="E7" s="309"/>
      <c r="F7" s="310"/>
    </row>
    <row r="8" spans="2:6" ht="32" x14ac:dyDescent="0.2">
      <c r="B8" s="50" t="s">
        <v>132</v>
      </c>
      <c r="C8" s="50" t="s">
        <v>15</v>
      </c>
      <c r="D8" s="308" t="s">
        <v>15</v>
      </c>
      <c r="E8" s="309"/>
      <c r="F8" s="310"/>
    </row>
    <row r="9" spans="2:6" ht="32" x14ac:dyDescent="0.2">
      <c r="B9" s="50" t="s">
        <v>133</v>
      </c>
      <c r="C9" s="50" t="s">
        <v>139</v>
      </c>
      <c r="D9" s="308" t="s">
        <v>139</v>
      </c>
      <c r="E9" s="309"/>
      <c r="F9" s="310"/>
    </row>
    <row r="10" spans="2:6" ht="31.5" customHeight="1" x14ac:dyDescent="0.2">
      <c r="B10" s="46" t="s">
        <v>135</v>
      </c>
      <c r="C10" s="46" t="s">
        <v>16</v>
      </c>
      <c r="D10" s="311" t="s">
        <v>16</v>
      </c>
      <c r="E10" s="312"/>
      <c r="F10" s="313"/>
    </row>
    <row r="11" spans="2:6" ht="31.5" customHeight="1" x14ac:dyDescent="0.2">
      <c r="B11" s="46" t="s">
        <v>136</v>
      </c>
      <c r="C11" s="46" t="s">
        <v>138</v>
      </c>
      <c r="D11" s="311" t="s">
        <v>138</v>
      </c>
      <c r="E11" s="312"/>
      <c r="F11" s="313"/>
    </row>
    <row r="12" spans="2:6" ht="31.5" customHeight="1" x14ac:dyDescent="0.2">
      <c r="B12" s="46" t="s">
        <v>137</v>
      </c>
      <c r="C12" s="46" t="s">
        <v>134</v>
      </c>
      <c r="D12" s="311" t="s">
        <v>134</v>
      </c>
      <c r="E12" s="312"/>
      <c r="F12" s="313"/>
    </row>
    <row r="13" spans="2:6" ht="64.5" customHeight="1" x14ac:dyDescent="0.2">
      <c r="B13" s="47" t="s">
        <v>141</v>
      </c>
      <c r="C13" s="47" t="s">
        <v>19</v>
      </c>
      <c r="D13" s="314" t="s">
        <v>19</v>
      </c>
      <c r="E13" s="315"/>
      <c r="F13" s="316"/>
    </row>
    <row r="14" spans="2:6" ht="98.25" customHeight="1" x14ac:dyDescent="0.2">
      <c r="B14" s="48" t="s">
        <v>142</v>
      </c>
      <c r="C14" s="48" t="s">
        <v>18</v>
      </c>
      <c r="D14" s="317" t="s">
        <v>18</v>
      </c>
      <c r="E14" s="318"/>
      <c r="F14" s="319"/>
    </row>
    <row r="15" spans="2:6" ht="92.25" customHeight="1" x14ac:dyDescent="0.2">
      <c r="B15" s="49" t="s">
        <v>143</v>
      </c>
      <c r="C15" s="49" t="s">
        <v>17</v>
      </c>
      <c r="D15" s="299" t="s">
        <v>17</v>
      </c>
      <c r="E15" s="300"/>
      <c r="F15" s="301"/>
    </row>
    <row r="17" spans="2:6" ht="24.75" customHeight="1" x14ac:dyDescent="0.2">
      <c r="B17" s="302" t="s">
        <v>49</v>
      </c>
      <c r="C17" s="303"/>
      <c r="D17" s="303"/>
      <c r="E17" s="303"/>
      <c r="F17" s="304"/>
    </row>
    <row r="18" spans="2:6" ht="16" x14ac:dyDescent="0.2">
      <c r="B18" s="63">
        <f>'CAMELI synthétique'!B4</f>
        <v>1</v>
      </c>
      <c r="C18" s="64" t="s">
        <v>20</v>
      </c>
      <c r="D18" s="305" t="s">
        <v>46</v>
      </c>
      <c r="E18" s="306"/>
      <c r="F18" s="307"/>
    </row>
    <row r="19" spans="2:6" ht="31.5" customHeight="1" x14ac:dyDescent="0.2">
      <c r="B19" s="50" t="s">
        <v>131</v>
      </c>
      <c r="C19" s="50" t="s">
        <v>15</v>
      </c>
      <c r="D19" s="308" t="s">
        <v>15</v>
      </c>
      <c r="E19" s="309"/>
      <c r="F19" s="310"/>
    </row>
    <row r="20" spans="2:6" ht="31.5" customHeight="1" x14ac:dyDescent="0.2">
      <c r="B20" s="50" t="s">
        <v>132</v>
      </c>
      <c r="C20" s="50" t="s">
        <v>15</v>
      </c>
      <c r="D20" s="308" t="s">
        <v>15</v>
      </c>
      <c r="E20" s="309"/>
      <c r="F20" s="310"/>
    </row>
    <row r="21" spans="2:6" ht="31.5" customHeight="1" x14ac:dyDescent="0.2">
      <c r="B21" s="50" t="s">
        <v>133</v>
      </c>
      <c r="C21" s="50" t="s">
        <v>139</v>
      </c>
      <c r="D21" s="308" t="s">
        <v>139</v>
      </c>
      <c r="E21" s="309"/>
      <c r="F21" s="310"/>
    </row>
    <row r="22" spans="2:6" ht="31.5" customHeight="1" x14ac:dyDescent="0.2">
      <c r="B22" s="46" t="s">
        <v>135</v>
      </c>
      <c r="C22" s="46" t="s">
        <v>16</v>
      </c>
      <c r="D22" s="311" t="s">
        <v>16</v>
      </c>
      <c r="E22" s="312"/>
      <c r="F22" s="313"/>
    </row>
    <row r="23" spans="2:6" ht="31.5" customHeight="1" x14ac:dyDescent="0.2">
      <c r="B23" s="46" t="s">
        <v>136</v>
      </c>
      <c r="C23" s="46" t="s">
        <v>138</v>
      </c>
      <c r="D23" s="311" t="s">
        <v>138</v>
      </c>
      <c r="E23" s="312"/>
      <c r="F23" s="313"/>
    </row>
    <row r="24" spans="2:6" ht="31.5" customHeight="1" x14ac:dyDescent="0.2">
      <c r="B24" s="46" t="s">
        <v>137</v>
      </c>
      <c r="C24" s="46" t="s">
        <v>134</v>
      </c>
      <c r="D24" s="311" t="s">
        <v>134</v>
      </c>
      <c r="E24" s="312"/>
      <c r="F24" s="313"/>
    </row>
    <row r="25" spans="2:6" ht="80.25" customHeight="1" x14ac:dyDescent="0.2">
      <c r="B25" s="47" t="s">
        <v>141</v>
      </c>
      <c r="C25" s="47" t="s">
        <v>19</v>
      </c>
      <c r="D25" s="314" t="s">
        <v>19</v>
      </c>
      <c r="E25" s="315"/>
      <c r="F25" s="316"/>
    </row>
    <row r="26" spans="2:6" ht="43.5" customHeight="1" x14ac:dyDescent="0.2">
      <c r="B26" s="48" t="s">
        <v>142</v>
      </c>
      <c r="C26" s="48" t="s">
        <v>18</v>
      </c>
      <c r="D26" s="317" t="s">
        <v>18</v>
      </c>
      <c r="E26" s="318"/>
      <c r="F26" s="319"/>
    </row>
    <row r="27" spans="2:6" ht="75" customHeight="1" x14ac:dyDescent="0.2">
      <c r="B27" s="49" t="s">
        <v>143</v>
      </c>
      <c r="C27" s="49" t="s">
        <v>17</v>
      </c>
      <c r="D27" s="299" t="s">
        <v>17</v>
      </c>
      <c r="E27" s="300"/>
      <c r="F27" s="301"/>
    </row>
    <row r="29" spans="2:6" ht="26.25" customHeight="1" x14ac:dyDescent="0.2">
      <c r="B29" s="302" t="s">
        <v>58</v>
      </c>
      <c r="C29" s="303"/>
      <c r="D29" s="303"/>
      <c r="E29" s="303"/>
      <c r="F29" s="304"/>
    </row>
    <row r="30" spans="2:6" ht="16" x14ac:dyDescent="0.2">
      <c r="B30" s="63">
        <f>'CAMELI synthétique'!B5</f>
        <v>1</v>
      </c>
      <c r="C30" s="64" t="s">
        <v>20</v>
      </c>
      <c r="D30" s="305" t="s">
        <v>46</v>
      </c>
      <c r="E30" s="306"/>
      <c r="F30" s="307"/>
    </row>
    <row r="31" spans="2:6" ht="31.5" customHeight="1" x14ac:dyDescent="0.2">
      <c r="B31" s="50" t="s">
        <v>131</v>
      </c>
      <c r="C31" s="50" t="s">
        <v>15</v>
      </c>
      <c r="D31" s="308" t="s">
        <v>15</v>
      </c>
      <c r="E31" s="309"/>
      <c r="F31" s="310"/>
    </row>
    <row r="32" spans="2:6" ht="32" x14ac:dyDescent="0.2">
      <c r="B32" s="50" t="s">
        <v>132</v>
      </c>
      <c r="C32" s="50" t="s">
        <v>15</v>
      </c>
      <c r="D32" s="308" t="s">
        <v>15</v>
      </c>
      <c r="E32" s="309"/>
      <c r="F32" s="310"/>
    </row>
    <row r="33" spans="2:6" ht="32" x14ac:dyDescent="0.2">
      <c r="B33" s="50" t="s">
        <v>133</v>
      </c>
      <c r="C33" s="50" t="s">
        <v>139</v>
      </c>
      <c r="D33" s="308" t="s">
        <v>139</v>
      </c>
      <c r="E33" s="309"/>
      <c r="F33" s="310"/>
    </row>
    <row r="34" spans="2:6" ht="31.5" customHeight="1" x14ac:dyDescent="0.2">
      <c r="B34" s="46" t="s">
        <v>135</v>
      </c>
      <c r="C34" s="46" t="s">
        <v>16</v>
      </c>
      <c r="D34" s="311" t="s">
        <v>16</v>
      </c>
      <c r="E34" s="312"/>
      <c r="F34" s="313"/>
    </row>
    <row r="35" spans="2:6" ht="31.5" customHeight="1" x14ac:dyDescent="0.2">
      <c r="B35" s="46" t="s">
        <v>136</v>
      </c>
      <c r="C35" s="46" t="s">
        <v>138</v>
      </c>
      <c r="D35" s="311" t="s">
        <v>138</v>
      </c>
      <c r="E35" s="312"/>
      <c r="F35" s="313"/>
    </row>
    <row r="36" spans="2:6" ht="31.5" customHeight="1" x14ac:dyDescent="0.2">
      <c r="B36" s="46" t="s">
        <v>137</v>
      </c>
      <c r="C36" s="46" t="s">
        <v>134</v>
      </c>
      <c r="D36" s="311" t="s">
        <v>134</v>
      </c>
      <c r="E36" s="312"/>
      <c r="F36" s="313"/>
    </row>
    <row r="37" spans="2:6" ht="51" customHeight="1" x14ac:dyDescent="0.2">
      <c r="B37" s="47" t="s">
        <v>141</v>
      </c>
      <c r="C37" s="47" t="s">
        <v>19</v>
      </c>
      <c r="D37" s="314" t="s">
        <v>19</v>
      </c>
      <c r="E37" s="315"/>
      <c r="F37" s="316"/>
    </row>
    <row r="38" spans="2:6" ht="116.25" customHeight="1" x14ac:dyDescent="0.2">
      <c r="B38" s="48" t="s">
        <v>142</v>
      </c>
      <c r="C38" s="48" t="s">
        <v>18</v>
      </c>
      <c r="D38" s="317" t="s">
        <v>18</v>
      </c>
      <c r="E38" s="318"/>
      <c r="F38" s="319"/>
    </row>
    <row r="39" spans="2:6" ht="31.5" customHeight="1" x14ac:dyDescent="0.2">
      <c r="B39" s="49" t="s">
        <v>143</v>
      </c>
      <c r="C39" s="49" t="s">
        <v>17</v>
      </c>
      <c r="D39" s="299" t="s">
        <v>17</v>
      </c>
      <c r="E39" s="300"/>
      <c r="F39" s="301"/>
    </row>
    <row r="41" spans="2:6" ht="24.75" customHeight="1" x14ac:dyDescent="0.2">
      <c r="B41" s="302" t="s">
        <v>50</v>
      </c>
      <c r="C41" s="303"/>
      <c r="D41" s="303"/>
      <c r="E41" s="303"/>
      <c r="F41" s="304"/>
    </row>
    <row r="42" spans="2:6" ht="16" x14ac:dyDescent="0.2">
      <c r="B42" s="63">
        <f>'CAMELI synthétique'!B6</f>
        <v>1</v>
      </c>
      <c r="C42" s="64" t="s">
        <v>20</v>
      </c>
      <c r="D42" s="305" t="s">
        <v>46</v>
      </c>
      <c r="E42" s="306"/>
      <c r="F42" s="307"/>
    </row>
    <row r="43" spans="2:6" ht="31.5" customHeight="1" x14ac:dyDescent="0.2">
      <c r="B43" s="50" t="s">
        <v>131</v>
      </c>
      <c r="C43" s="50" t="s">
        <v>15</v>
      </c>
      <c r="D43" s="308" t="s">
        <v>15</v>
      </c>
      <c r="E43" s="309"/>
      <c r="F43" s="310"/>
    </row>
    <row r="44" spans="2:6" ht="31.5" customHeight="1" x14ac:dyDescent="0.2">
      <c r="B44" s="50" t="s">
        <v>132</v>
      </c>
      <c r="C44" s="50" t="s">
        <v>15</v>
      </c>
      <c r="D44" s="308" t="s">
        <v>15</v>
      </c>
      <c r="E44" s="309"/>
      <c r="F44" s="310"/>
    </row>
    <row r="45" spans="2:6" ht="31.5" customHeight="1" x14ac:dyDescent="0.2">
      <c r="B45" s="50" t="s">
        <v>133</v>
      </c>
      <c r="C45" s="50" t="s">
        <v>139</v>
      </c>
      <c r="D45" s="308" t="s">
        <v>139</v>
      </c>
      <c r="E45" s="309"/>
      <c r="F45" s="310"/>
    </row>
    <row r="46" spans="2:6" ht="31.5" customHeight="1" x14ac:dyDescent="0.2">
      <c r="B46" s="46" t="s">
        <v>135</v>
      </c>
      <c r="C46" s="46" t="s">
        <v>16</v>
      </c>
      <c r="D46" s="311" t="s">
        <v>16</v>
      </c>
      <c r="E46" s="312"/>
      <c r="F46" s="313"/>
    </row>
    <row r="47" spans="2:6" ht="31.5" customHeight="1" x14ac:dyDescent="0.2">
      <c r="B47" s="46" t="s">
        <v>136</v>
      </c>
      <c r="C47" s="46" t="s">
        <v>138</v>
      </c>
      <c r="D47" s="311" t="s">
        <v>138</v>
      </c>
      <c r="E47" s="312"/>
      <c r="F47" s="313"/>
    </row>
    <row r="48" spans="2:6" ht="31.5" customHeight="1" x14ac:dyDescent="0.2">
      <c r="B48" s="46" t="s">
        <v>137</v>
      </c>
      <c r="C48" s="46" t="s">
        <v>134</v>
      </c>
      <c r="D48" s="311" t="s">
        <v>134</v>
      </c>
      <c r="E48" s="312"/>
      <c r="F48" s="313"/>
    </row>
    <row r="49" spans="2:6" ht="35.25" customHeight="1" x14ac:dyDescent="0.2">
      <c r="B49" s="47" t="s">
        <v>141</v>
      </c>
      <c r="C49" s="47" t="s">
        <v>19</v>
      </c>
      <c r="D49" s="314" t="s">
        <v>19</v>
      </c>
      <c r="E49" s="315"/>
      <c r="F49" s="316"/>
    </row>
    <row r="50" spans="2:6" ht="64.5" customHeight="1" x14ac:dyDescent="0.2">
      <c r="B50" s="48" t="s">
        <v>142</v>
      </c>
      <c r="C50" s="48" t="s">
        <v>18</v>
      </c>
      <c r="D50" s="317" t="s">
        <v>18</v>
      </c>
      <c r="E50" s="318"/>
      <c r="F50" s="319"/>
    </row>
    <row r="51" spans="2:6" ht="126" customHeight="1" x14ac:dyDescent="0.2">
      <c r="B51" s="49" t="s">
        <v>143</v>
      </c>
      <c r="C51" s="49" t="s">
        <v>17</v>
      </c>
      <c r="D51" s="299" t="s">
        <v>17</v>
      </c>
      <c r="E51" s="300"/>
      <c r="F51" s="301"/>
    </row>
    <row r="53" spans="2:6" ht="26.25" customHeight="1" x14ac:dyDescent="0.2">
      <c r="B53" s="302" t="s">
        <v>51</v>
      </c>
      <c r="C53" s="303"/>
      <c r="D53" s="303"/>
      <c r="E53" s="303"/>
      <c r="F53" s="304"/>
    </row>
    <row r="54" spans="2:6" ht="16" x14ac:dyDescent="0.2">
      <c r="B54" s="63">
        <f>'CAMELI synthétique'!B7</f>
        <v>1</v>
      </c>
      <c r="C54" s="64" t="s">
        <v>20</v>
      </c>
      <c r="D54" s="305" t="s">
        <v>46</v>
      </c>
      <c r="E54" s="306"/>
      <c r="F54" s="307"/>
    </row>
    <row r="55" spans="2:6" ht="31.5" customHeight="1" x14ac:dyDescent="0.2">
      <c r="B55" s="50" t="s">
        <v>131</v>
      </c>
      <c r="C55" s="50" t="s">
        <v>15</v>
      </c>
      <c r="D55" s="308" t="s">
        <v>15</v>
      </c>
      <c r="E55" s="309"/>
      <c r="F55" s="310"/>
    </row>
    <row r="56" spans="2:6" ht="32" x14ac:dyDescent="0.2">
      <c r="B56" s="50" t="s">
        <v>132</v>
      </c>
      <c r="C56" s="50" t="s">
        <v>15</v>
      </c>
      <c r="D56" s="308" t="s">
        <v>15</v>
      </c>
      <c r="E56" s="309"/>
      <c r="F56" s="310"/>
    </row>
    <row r="57" spans="2:6" ht="32" x14ac:dyDescent="0.2">
      <c r="B57" s="50" t="s">
        <v>133</v>
      </c>
      <c r="C57" s="50" t="s">
        <v>139</v>
      </c>
      <c r="D57" s="308" t="s">
        <v>139</v>
      </c>
      <c r="E57" s="309"/>
      <c r="F57" s="310"/>
    </row>
    <row r="58" spans="2:6" ht="31.5" customHeight="1" x14ac:dyDescent="0.2">
      <c r="B58" s="46" t="s">
        <v>135</v>
      </c>
      <c r="C58" s="46" t="s">
        <v>16</v>
      </c>
      <c r="D58" s="311" t="s">
        <v>16</v>
      </c>
      <c r="E58" s="312"/>
      <c r="F58" s="313"/>
    </row>
    <row r="59" spans="2:6" ht="31.5" customHeight="1" x14ac:dyDescent="0.2">
      <c r="B59" s="46" t="s">
        <v>136</v>
      </c>
      <c r="C59" s="46" t="s">
        <v>138</v>
      </c>
      <c r="D59" s="311" t="s">
        <v>138</v>
      </c>
      <c r="E59" s="312"/>
      <c r="F59" s="313"/>
    </row>
    <row r="60" spans="2:6" ht="31.5" customHeight="1" x14ac:dyDescent="0.2">
      <c r="B60" s="46" t="s">
        <v>137</v>
      </c>
      <c r="C60" s="46" t="s">
        <v>134</v>
      </c>
      <c r="D60" s="311" t="s">
        <v>134</v>
      </c>
      <c r="E60" s="312"/>
      <c r="F60" s="313"/>
    </row>
    <row r="61" spans="2:6" ht="52.5" customHeight="1" x14ac:dyDescent="0.2">
      <c r="B61" s="47" t="s">
        <v>141</v>
      </c>
      <c r="C61" s="47" t="s">
        <v>19</v>
      </c>
      <c r="D61" s="314" t="s">
        <v>19</v>
      </c>
      <c r="E61" s="315"/>
      <c r="F61" s="316"/>
    </row>
    <row r="62" spans="2:6" ht="99.75" customHeight="1" x14ac:dyDescent="0.2">
      <c r="B62" s="48" t="s">
        <v>142</v>
      </c>
      <c r="C62" s="48" t="s">
        <v>18</v>
      </c>
      <c r="D62" s="317" t="s">
        <v>18</v>
      </c>
      <c r="E62" s="318"/>
      <c r="F62" s="319"/>
    </row>
    <row r="63" spans="2:6" ht="86.25" customHeight="1" x14ac:dyDescent="0.2">
      <c r="B63" s="49" t="s">
        <v>143</v>
      </c>
      <c r="C63" s="49" t="s">
        <v>17</v>
      </c>
      <c r="D63" s="299" t="s">
        <v>17</v>
      </c>
      <c r="E63" s="300"/>
      <c r="F63" s="301"/>
    </row>
    <row r="65" spans="2:6" x14ac:dyDescent="0.2">
      <c r="B65" s="302" t="s">
        <v>57</v>
      </c>
      <c r="C65" s="303"/>
      <c r="D65" s="303"/>
      <c r="E65" s="303"/>
      <c r="F65" s="304"/>
    </row>
    <row r="66" spans="2:6" ht="16" x14ac:dyDescent="0.2">
      <c r="B66" s="63">
        <f>'CAMELI synthétique'!B8</f>
        <v>1</v>
      </c>
      <c r="C66" s="64" t="s">
        <v>20</v>
      </c>
      <c r="D66" s="305" t="s">
        <v>46</v>
      </c>
      <c r="E66" s="306"/>
      <c r="F66" s="307"/>
    </row>
    <row r="67" spans="2:6" ht="31.5" customHeight="1" x14ac:dyDescent="0.2">
      <c r="B67" s="50" t="s">
        <v>131</v>
      </c>
      <c r="C67" s="50" t="s">
        <v>15</v>
      </c>
      <c r="D67" s="308" t="s">
        <v>15</v>
      </c>
      <c r="E67" s="309"/>
      <c r="F67" s="310"/>
    </row>
    <row r="68" spans="2:6" ht="32" x14ac:dyDescent="0.2">
      <c r="B68" s="50" t="s">
        <v>132</v>
      </c>
      <c r="C68" s="50" t="s">
        <v>15</v>
      </c>
      <c r="D68" s="308" t="s">
        <v>15</v>
      </c>
      <c r="E68" s="309"/>
      <c r="F68" s="310"/>
    </row>
    <row r="69" spans="2:6" ht="32" x14ac:dyDescent="0.2">
      <c r="B69" s="50" t="s">
        <v>133</v>
      </c>
      <c r="C69" s="50" t="s">
        <v>139</v>
      </c>
      <c r="D69" s="308" t="s">
        <v>139</v>
      </c>
      <c r="E69" s="309"/>
      <c r="F69" s="310"/>
    </row>
    <row r="70" spans="2:6" ht="31.5" customHeight="1" x14ac:dyDescent="0.2">
      <c r="B70" s="46" t="s">
        <v>135</v>
      </c>
      <c r="C70" s="46" t="s">
        <v>16</v>
      </c>
      <c r="D70" s="311" t="s">
        <v>16</v>
      </c>
      <c r="E70" s="312"/>
      <c r="F70" s="313"/>
    </row>
    <row r="71" spans="2:6" ht="31.5" customHeight="1" x14ac:dyDescent="0.2">
      <c r="B71" s="46" t="s">
        <v>136</v>
      </c>
      <c r="C71" s="46" t="s">
        <v>138</v>
      </c>
      <c r="D71" s="311" t="s">
        <v>138</v>
      </c>
      <c r="E71" s="312"/>
      <c r="F71" s="313"/>
    </row>
    <row r="72" spans="2:6" ht="31.5" customHeight="1" x14ac:dyDescent="0.2">
      <c r="B72" s="46" t="s">
        <v>137</v>
      </c>
      <c r="C72" s="46" t="s">
        <v>134</v>
      </c>
      <c r="D72" s="311" t="s">
        <v>134</v>
      </c>
      <c r="E72" s="312"/>
      <c r="F72" s="313"/>
    </row>
    <row r="73" spans="2:6" ht="31.5" customHeight="1" x14ac:dyDescent="0.2">
      <c r="B73" s="47" t="s">
        <v>141</v>
      </c>
      <c r="C73" s="47" t="s">
        <v>19</v>
      </c>
      <c r="D73" s="314" t="s">
        <v>19</v>
      </c>
      <c r="E73" s="315"/>
      <c r="F73" s="316"/>
    </row>
    <row r="74" spans="2:6" ht="64.5" customHeight="1" x14ac:dyDescent="0.2">
      <c r="B74" s="48" t="s">
        <v>142</v>
      </c>
      <c r="C74" s="48" t="s">
        <v>18</v>
      </c>
      <c r="D74" s="317" t="s">
        <v>18</v>
      </c>
      <c r="E74" s="318"/>
      <c r="F74" s="319"/>
    </row>
    <row r="75" spans="2:6" ht="31.5" customHeight="1" x14ac:dyDescent="0.2">
      <c r="B75" s="49" t="s">
        <v>143</v>
      </c>
      <c r="C75" s="49" t="s">
        <v>17</v>
      </c>
      <c r="D75" s="299" t="s">
        <v>17</v>
      </c>
      <c r="E75" s="300"/>
      <c r="F75" s="301"/>
    </row>
    <row r="78" spans="2:6" x14ac:dyDescent="0.2">
      <c r="B78" s="65"/>
    </row>
  </sheetData>
  <sheetProtection algorithmName="SHA-512" hashValue="54TnM60IvA5Yx90q0rAJhJw/sE2KvxbLV3gJ0OUHakBr9TAWq67Jgr5Dl2hfEF8Y2McK1VfwgrbJEsxt/ozPtw==" saltValue="0YvE3erh8NoR9Emgdgy3tQ==" spinCount="100000" sheet="1" objects="1" scenarios="1"/>
  <mergeCells count="67">
    <mergeCell ref="D63:F63"/>
    <mergeCell ref="D62:F62"/>
    <mergeCell ref="D20:F20"/>
    <mergeCell ref="D21:F21"/>
    <mergeCell ref="D23:F23"/>
    <mergeCell ref="D24:F24"/>
    <mergeCell ref="D56:F56"/>
    <mergeCell ref="D22:F22"/>
    <mergeCell ref="D42:F42"/>
    <mergeCell ref="D25:F25"/>
    <mergeCell ref="D26:F26"/>
    <mergeCell ref="D27:F27"/>
    <mergeCell ref="B29:F29"/>
    <mergeCell ref="D30:F30"/>
    <mergeCell ref="D31:F31"/>
    <mergeCell ref="D34:F34"/>
    <mergeCell ref="B2:C2"/>
    <mergeCell ref="B5:F5"/>
    <mergeCell ref="D6:F6"/>
    <mergeCell ref="D15:F15"/>
    <mergeCell ref="B17:F17"/>
    <mergeCell ref="D7:F7"/>
    <mergeCell ref="D8:F8"/>
    <mergeCell ref="D9:F9"/>
    <mergeCell ref="D14:F14"/>
    <mergeCell ref="D13:F13"/>
    <mergeCell ref="D10:F10"/>
    <mergeCell ref="D11:F11"/>
    <mergeCell ref="D12:F12"/>
    <mergeCell ref="D18:F18"/>
    <mergeCell ref="D19:F19"/>
    <mergeCell ref="D43:F43"/>
    <mergeCell ref="D46:F46"/>
    <mergeCell ref="D49:F49"/>
    <mergeCell ref="D39:F39"/>
    <mergeCell ref="B41:F41"/>
    <mergeCell ref="D32:F32"/>
    <mergeCell ref="D33:F33"/>
    <mergeCell ref="D35:F35"/>
    <mergeCell ref="D36:F36"/>
    <mergeCell ref="D37:F37"/>
    <mergeCell ref="D38:F38"/>
    <mergeCell ref="D50:F50"/>
    <mergeCell ref="D51:F51"/>
    <mergeCell ref="D47:F47"/>
    <mergeCell ref="D48:F48"/>
    <mergeCell ref="D44:F44"/>
    <mergeCell ref="D45:F45"/>
    <mergeCell ref="B53:F53"/>
    <mergeCell ref="D54:F54"/>
    <mergeCell ref="D55:F55"/>
    <mergeCell ref="D58:F58"/>
    <mergeCell ref="D61:F61"/>
    <mergeCell ref="D57:F57"/>
    <mergeCell ref="D59:F59"/>
    <mergeCell ref="D60:F60"/>
    <mergeCell ref="D75:F75"/>
    <mergeCell ref="B65:F65"/>
    <mergeCell ref="D66:F66"/>
    <mergeCell ref="D67:F67"/>
    <mergeCell ref="D70:F70"/>
    <mergeCell ref="D73:F73"/>
    <mergeCell ref="D74:F74"/>
    <mergeCell ref="D71:F71"/>
    <mergeCell ref="D72:F72"/>
    <mergeCell ref="D68:F68"/>
    <mergeCell ref="D69:F6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0" workbookViewId="0">
      <selection activeCell="G33" sqref="G33"/>
    </sheetView>
  </sheetViews>
  <sheetFormatPr baseColWidth="10" defaultRowHeight="15" x14ac:dyDescent="0.2"/>
  <cols>
    <col min="1" max="1" width="3.5" customWidth="1"/>
  </cols>
  <sheetData>
    <row r="1" spans="1:3" ht="21" x14ac:dyDescent="0.25">
      <c r="B1" s="203" t="s">
        <v>158</v>
      </c>
    </row>
    <row r="2" spans="1:3" x14ac:dyDescent="0.2">
      <c r="A2" s="204"/>
    </row>
    <row r="3" spans="1:3" x14ac:dyDescent="0.2">
      <c r="A3" s="204">
        <v>1</v>
      </c>
      <c r="B3" t="s">
        <v>171</v>
      </c>
      <c r="C3" t="s">
        <v>172</v>
      </c>
    </row>
    <row r="4" spans="1:3" x14ac:dyDescent="0.2">
      <c r="A4" s="204">
        <v>2</v>
      </c>
      <c r="B4" t="s">
        <v>173</v>
      </c>
      <c r="C4" t="s">
        <v>174</v>
      </c>
    </row>
    <row r="5" spans="1:3" x14ac:dyDescent="0.2">
      <c r="A5" s="204">
        <v>3</v>
      </c>
      <c r="B5" t="s">
        <v>175</v>
      </c>
      <c r="C5" t="s">
        <v>176</v>
      </c>
    </row>
    <row r="6" spans="1:3" x14ac:dyDescent="0.2">
      <c r="A6" s="204">
        <v>4</v>
      </c>
      <c r="B6" t="s">
        <v>177</v>
      </c>
      <c r="C6" t="s">
        <v>178</v>
      </c>
    </row>
    <row r="7" spans="1:3" x14ac:dyDescent="0.2">
      <c r="A7" s="204">
        <v>5</v>
      </c>
      <c r="B7" t="s">
        <v>179</v>
      </c>
      <c r="C7" t="s">
        <v>180</v>
      </c>
    </row>
    <row r="8" spans="1:3" x14ac:dyDescent="0.2">
      <c r="A8" s="204">
        <v>6</v>
      </c>
      <c r="B8" t="s">
        <v>181</v>
      </c>
      <c r="C8" t="s">
        <v>182</v>
      </c>
    </row>
    <row r="9" spans="1:3" x14ac:dyDescent="0.2">
      <c r="A9" s="204">
        <v>7</v>
      </c>
      <c r="B9" t="s">
        <v>183</v>
      </c>
      <c r="C9" t="s">
        <v>184</v>
      </c>
    </row>
    <row r="10" spans="1:3" x14ac:dyDescent="0.2">
      <c r="A10" s="204">
        <v>8</v>
      </c>
      <c r="B10" t="s">
        <v>185</v>
      </c>
      <c r="C10" t="s">
        <v>186</v>
      </c>
    </row>
    <row r="11" spans="1:3" x14ac:dyDescent="0.2">
      <c r="A11" s="204">
        <v>9</v>
      </c>
      <c r="B11" t="s">
        <v>187</v>
      </c>
      <c r="C11" t="s">
        <v>188</v>
      </c>
    </row>
    <row r="12" spans="1:3" x14ac:dyDescent="0.2">
      <c r="A12" s="204">
        <v>10</v>
      </c>
      <c r="B12" t="s">
        <v>189</v>
      </c>
      <c r="C12" t="s">
        <v>190</v>
      </c>
    </row>
    <row r="13" spans="1:3" x14ac:dyDescent="0.2">
      <c r="A13" s="204">
        <v>11</v>
      </c>
      <c r="B13" t="s">
        <v>191</v>
      </c>
      <c r="C13" t="s">
        <v>192</v>
      </c>
    </row>
    <row r="14" spans="1:3" x14ac:dyDescent="0.2">
      <c r="A14" s="204">
        <v>12</v>
      </c>
      <c r="B14" t="s">
        <v>159</v>
      </c>
      <c r="C14" t="s">
        <v>160</v>
      </c>
    </row>
    <row r="15" spans="1:3" x14ac:dyDescent="0.2">
      <c r="A15" s="204">
        <v>13</v>
      </c>
      <c r="B15" t="s">
        <v>161</v>
      </c>
      <c r="C15" t="s">
        <v>162</v>
      </c>
    </row>
    <row r="16" spans="1:3" x14ac:dyDescent="0.2">
      <c r="A16" s="204">
        <v>14</v>
      </c>
      <c r="B16" t="s">
        <v>163</v>
      </c>
      <c r="C16" t="s">
        <v>164</v>
      </c>
    </row>
    <row r="17" spans="1:3" x14ac:dyDescent="0.2">
      <c r="A17" s="204">
        <v>15</v>
      </c>
      <c r="B17" t="s">
        <v>165</v>
      </c>
      <c r="C17" t="s">
        <v>166</v>
      </c>
    </row>
    <row r="18" spans="1:3" x14ac:dyDescent="0.2">
      <c r="A18" s="204">
        <v>16</v>
      </c>
      <c r="B18" t="s">
        <v>193</v>
      </c>
      <c r="C18" t="s">
        <v>194</v>
      </c>
    </row>
    <row r="19" spans="1:3" x14ac:dyDescent="0.2">
      <c r="A19" s="204">
        <v>17</v>
      </c>
      <c r="B19" t="s">
        <v>195</v>
      </c>
      <c r="C19" t="s">
        <v>196</v>
      </c>
    </row>
    <row r="20" spans="1:3" x14ac:dyDescent="0.2">
      <c r="A20" s="204">
        <v>18</v>
      </c>
      <c r="B20" t="s">
        <v>197</v>
      </c>
      <c r="C20" t="s">
        <v>198</v>
      </c>
    </row>
    <row r="21" spans="1:3" x14ac:dyDescent="0.2">
      <c r="A21" s="204">
        <v>19</v>
      </c>
      <c r="B21" t="s">
        <v>199</v>
      </c>
      <c r="C21" t="s">
        <v>200</v>
      </c>
    </row>
    <row r="22" spans="1:3" x14ac:dyDescent="0.2">
      <c r="A22" s="204">
        <v>20</v>
      </c>
      <c r="B22" t="s">
        <v>201</v>
      </c>
      <c r="C22" t="s">
        <v>202</v>
      </c>
    </row>
    <row r="23" spans="1:3" x14ac:dyDescent="0.2">
      <c r="A23" s="204">
        <v>21</v>
      </c>
      <c r="B23" t="s">
        <v>203</v>
      </c>
      <c r="C23" t="s">
        <v>204</v>
      </c>
    </row>
    <row r="24" spans="1:3" x14ac:dyDescent="0.2">
      <c r="A24" s="204">
        <v>22</v>
      </c>
      <c r="B24" t="s">
        <v>205</v>
      </c>
      <c r="C24" t="s">
        <v>206</v>
      </c>
    </row>
    <row r="25" spans="1:3" x14ac:dyDescent="0.2">
      <c r="A25" s="204">
        <v>23</v>
      </c>
      <c r="B25" t="s">
        <v>167</v>
      </c>
      <c r="C25" t="s">
        <v>168</v>
      </c>
    </row>
    <row r="26" spans="1:3" x14ac:dyDescent="0.2">
      <c r="A26" s="204">
        <v>24</v>
      </c>
      <c r="B26" t="s">
        <v>207</v>
      </c>
      <c r="C26" t="s">
        <v>208</v>
      </c>
    </row>
    <row r="27" spans="1:3" x14ac:dyDescent="0.2">
      <c r="A27" s="204">
        <v>25</v>
      </c>
      <c r="B27" t="s">
        <v>169</v>
      </c>
      <c r="C27"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92"/>
  <sheetViews>
    <sheetView tabSelected="1" zoomScale="115" zoomScaleNormal="115" zoomScalePageLayoutView="115" workbookViewId="0">
      <selection activeCell="E28" sqref="E28"/>
    </sheetView>
  </sheetViews>
  <sheetFormatPr baseColWidth="10" defaultColWidth="11.5" defaultRowHeight="15" x14ac:dyDescent="0.2"/>
  <cols>
    <col min="1" max="1" width="14.33203125" customWidth="1"/>
    <col min="2" max="2" width="29.1640625" customWidth="1"/>
    <col min="3" max="3" width="68.6640625" customWidth="1"/>
    <col min="4" max="4" width="14.1640625" customWidth="1"/>
  </cols>
  <sheetData>
    <row r="1" spans="1:4" s="228" customFormat="1" ht="8" x14ac:dyDescent="0.15"/>
    <row r="2" spans="1:4" s="228" customFormat="1" ht="62" x14ac:dyDescent="0.7">
      <c r="C2" s="227" t="s">
        <v>289</v>
      </c>
    </row>
    <row r="3" spans="1:4" s="226" customFormat="1" x14ac:dyDescent="0.2"/>
    <row r="4" spans="1:4" s="226" customFormat="1" x14ac:dyDescent="0.2"/>
    <row r="5" spans="1:4" s="226" customFormat="1" x14ac:dyDescent="0.2"/>
    <row r="6" spans="1:4" s="226" customFormat="1" x14ac:dyDescent="0.2"/>
    <row r="7" spans="1:4" s="226" customFormat="1" x14ac:dyDescent="0.2">
      <c r="A7" s="229" t="s">
        <v>121</v>
      </c>
      <c r="B7" s="229" t="s">
        <v>295</v>
      </c>
      <c r="C7" s="229" t="s">
        <v>290</v>
      </c>
    </row>
    <row r="8" spans="1:4" s="226" customFormat="1" x14ac:dyDescent="0.2">
      <c r="A8" s="235" t="s">
        <v>109</v>
      </c>
      <c r="B8" s="235" t="str">
        <f>'C'!A4</f>
        <v>C01</v>
      </c>
      <c r="C8" s="236">
        <f>'C'!E4</f>
        <v>2</v>
      </c>
      <c r="D8" s="254" t="s">
        <v>300</v>
      </c>
    </row>
    <row r="9" spans="1:4" s="226" customFormat="1" x14ac:dyDescent="0.2">
      <c r="A9" s="235" t="s">
        <v>110</v>
      </c>
      <c r="B9" s="235" t="str">
        <f>'C'!A5</f>
        <v>C02</v>
      </c>
      <c r="C9" s="236">
        <f>'C'!E5</f>
        <v>2</v>
      </c>
      <c r="D9" s="255" t="s">
        <v>297</v>
      </c>
    </row>
    <row r="10" spans="1:4" s="226" customFormat="1" x14ac:dyDescent="0.2">
      <c r="A10" s="235" t="s">
        <v>211</v>
      </c>
      <c r="B10" s="235" t="str">
        <f>'C'!A7</f>
        <v>C04</v>
      </c>
      <c r="C10" s="236">
        <f>'C'!E7</f>
        <v>0</v>
      </c>
      <c r="D10" s="251">
        <f>C8+C9</f>
        <v>4</v>
      </c>
    </row>
    <row r="11" spans="1:4" s="226" customFormat="1" x14ac:dyDescent="0.2">
      <c r="A11" s="235" t="s">
        <v>216</v>
      </c>
      <c r="B11" s="235" t="str">
        <f>'C'!A8</f>
        <v>C05</v>
      </c>
      <c r="C11" s="236">
        <f>'C'!E8</f>
        <v>0</v>
      </c>
    </row>
    <row r="12" spans="1:4" s="226" customFormat="1" x14ac:dyDescent="0.2">
      <c r="A12" s="239" t="s">
        <v>80</v>
      </c>
      <c r="B12" s="239" t="str">
        <f>Table7[[#This Row],[Item]]</f>
        <v>A09</v>
      </c>
      <c r="C12" s="240">
        <f>Table7[[#This Row],[Note (de 1 à 5)]]</f>
        <v>1</v>
      </c>
    </row>
    <row r="13" spans="1:4" s="226" customFormat="1" x14ac:dyDescent="0.2">
      <c r="A13" s="239" t="s">
        <v>125</v>
      </c>
      <c r="B13" s="239" t="str">
        <f>A!B14</f>
        <v>A11</v>
      </c>
      <c r="C13" s="240">
        <f>A!E14</f>
        <v>1</v>
      </c>
    </row>
    <row r="14" spans="1:4" s="226" customFormat="1" x14ac:dyDescent="0.2">
      <c r="A14" s="239" t="s">
        <v>214</v>
      </c>
      <c r="B14" s="239" t="str">
        <f>A!B16</f>
        <v>A13</v>
      </c>
      <c r="C14" s="240">
        <f>A!E16</f>
        <v>1</v>
      </c>
    </row>
    <row r="15" spans="1:4" s="226" customFormat="1" x14ac:dyDescent="0.2">
      <c r="A15" s="239" t="s">
        <v>215</v>
      </c>
      <c r="B15" s="239" t="str">
        <f>A!B17</f>
        <v>A14</v>
      </c>
      <c r="C15" s="240">
        <f>A!E17</f>
        <v>1</v>
      </c>
      <c r="D15" s="260" t="s">
        <v>300</v>
      </c>
    </row>
    <row r="16" spans="1:4" s="226" customFormat="1" x14ac:dyDescent="0.2">
      <c r="A16" s="237" t="s">
        <v>88</v>
      </c>
      <c r="B16" s="237" t="str">
        <f>' M-O-C'!B9</f>
        <v>M07</v>
      </c>
      <c r="C16" s="238">
        <f>' M-O-C'!F9</f>
        <v>0.5</v>
      </c>
      <c r="D16" s="261" t="s">
        <v>298</v>
      </c>
    </row>
    <row r="17" spans="1:4" s="226" customFormat="1" x14ac:dyDescent="0.2">
      <c r="A17" s="237" t="s">
        <v>224</v>
      </c>
      <c r="B17" s="237" t="str">
        <f>' M-O-C'!B10</f>
        <v>M08</v>
      </c>
      <c r="C17" s="238">
        <f>' M-O-C'!F10</f>
        <v>0.5</v>
      </c>
      <c r="D17" s="252">
        <f>C16+C17</f>
        <v>1</v>
      </c>
    </row>
    <row r="18" spans="1:4" s="226" customFormat="1" x14ac:dyDescent="0.2">
      <c r="A18" s="233" t="s">
        <v>98</v>
      </c>
      <c r="B18" s="233" t="str">
        <f>L!A5</f>
        <v>L02</v>
      </c>
      <c r="C18" s="234">
        <f>L!E5</f>
        <v>2</v>
      </c>
      <c r="D18" s="256" t="s">
        <v>300</v>
      </c>
    </row>
    <row r="19" spans="1:4" s="226" customFormat="1" x14ac:dyDescent="0.2">
      <c r="A19" s="233" t="s">
        <v>99</v>
      </c>
      <c r="B19" s="233" t="str">
        <f>L!A6</f>
        <v>L03</v>
      </c>
      <c r="C19" s="234">
        <f>L!E6</f>
        <v>2</v>
      </c>
      <c r="D19" s="257" t="s">
        <v>302</v>
      </c>
    </row>
    <row r="20" spans="1:4" s="226" customFormat="1" x14ac:dyDescent="0.2">
      <c r="A20" s="241" t="s">
        <v>107</v>
      </c>
      <c r="B20" s="241" t="str">
        <f>I!B9</f>
        <v>I06</v>
      </c>
      <c r="C20" s="242">
        <f>I!F9</f>
        <v>1</v>
      </c>
      <c r="D20" s="253">
        <f>C18+C19</f>
        <v>4</v>
      </c>
    </row>
    <row r="21" spans="1:4" s="226" customFormat="1" x14ac:dyDescent="0.2">
      <c r="A21" s="241" t="s">
        <v>108</v>
      </c>
      <c r="B21" s="241" t="str">
        <f>I!B10</f>
        <v>I07</v>
      </c>
      <c r="C21" s="242">
        <f>I!F10</f>
        <v>2</v>
      </c>
      <c r="D21" s="258" t="s">
        <v>300</v>
      </c>
    </row>
    <row r="22" spans="1:4" s="226" customFormat="1" x14ac:dyDescent="0.2">
      <c r="A22" s="241" t="s">
        <v>122</v>
      </c>
      <c r="B22" s="241" t="str">
        <f>I!B11</f>
        <v>I08</v>
      </c>
      <c r="C22" s="241">
        <f>I!F11</f>
        <v>2</v>
      </c>
      <c r="D22" s="259" t="s">
        <v>299</v>
      </c>
    </row>
    <row r="23" spans="1:4" s="226" customFormat="1" x14ac:dyDescent="0.2">
      <c r="A23" s="241" t="s">
        <v>157</v>
      </c>
      <c r="B23" s="241" t="str">
        <f>I!B12</f>
        <v>I09</v>
      </c>
      <c r="C23" s="241">
        <f>I!F12</f>
        <v>2</v>
      </c>
      <c r="D23" s="250">
        <f>C21+C22+C23</f>
        <v>6</v>
      </c>
    </row>
    <row r="24" spans="1:4" s="226" customFormat="1" x14ac:dyDescent="0.2">
      <c r="B24" s="245" t="s">
        <v>296</v>
      </c>
    </row>
    <row r="25" spans="1:4" s="226" customFormat="1" x14ac:dyDescent="0.2"/>
    <row r="26" spans="1:4" s="226" customFormat="1" x14ac:dyDescent="0.2"/>
    <row r="50" spans="1:1" x14ac:dyDescent="0.2">
      <c r="A50" s="156"/>
    </row>
    <row r="59" spans="1:1" ht="79.5" customHeight="1" x14ac:dyDescent="0.2"/>
    <row r="63" spans="1:1" ht="14.25" customHeight="1" x14ac:dyDescent="0.2"/>
    <row r="64" spans="1:1" hidden="1" x14ac:dyDescent="0.2"/>
    <row r="65" spans="2:3" hidden="1" x14ac:dyDescent="0.2"/>
    <row r="66" spans="2:3" x14ac:dyDescent="0.2">
      <c r="B66" s="262" t="str">
        <f>IF(B81&lt;=1.249,A82,IF(B81&lt;=1.499,A83,IF(B81&lt;=1.749,A84,IF(B81&lt;=1.999,A85,IF(B81&lt;=2.249,A86,IF(B81&lt;=2.749,A87,IF(B81&lt;=3.499,A88,IF(B81&lt;=4.249,A89,IF(B81&lt;=5,A90,"")))))))))</f>
        <v>A+</v>
      </c>
      <c r="C66" s="263" t="str">
        <f>IF(B66=A82,'CAMELI synthétique'!B14,IF(B66=A83,'CAMELI synthétique'!B15,IF(B66=A84,'CAMELI synthétique'!B16,IF(B66=A85,'CAMELI synthétique'!B17,IF(B66=A86,'CAMELI synthétique'!B18,IF(B66=A87,'CAMELI synthétique'!B19,IF(B66=A88,'CAMELI synthétique'!B20,IF(B66=A89,'CAMELI synthétique'!B21,IF(B66=A90,'CAMELI synthétique'!B22,"")))))))))</f>
        <v>excellent</v>
      </c>
    </row>
    <row r="67" spans="2:3" ht="23.25" customHeight="1" x14ac:dyDescent="0.2">
      <c r="B67" s="262"/>
      <c r="C67" s="264"/>
    </row>
    <row r="68" spans="2:3" ht="5.25" customHeight="1" x14ac:dyDescent="0.2">
      <c r="B68" s="262"/>
      <c r="C68" s="264"/>
    </row>
    <row r="69" spans="2:3" hidden="1" x14ac:dyDescent="0.2">
      <c r="B69" s="262"/>
      <c r="C69" s="264"/>
    </row>
    <row r="70" spans="2:3" hidden="1" x14ac:dyDescent="0.2">
      <c r="B70" s="262"/>
      <c r="C70" s="264"/>
    </row>
    <row r="71" spans="2:3" ht="18" customHeight="1" x14ac:dyDescent="0.2">
      <c r="B71" s="262"/>
      <c r="C71" s="265"/>
    </row>
    <row r="72" spans="2:3" x14ac:dyDescent="0.2">
      <c r="B72" s="196" t="s">
        <v>156</v>
      </c>
      <c r="C72" s="197" t="s">
        <v>154</v>
      </c>
    </row>
    <row r="73" spans="2:3" x14ac:dyDescent="0.2">
      <c r="B73" s="198" t="s">
        <v>155</v>
      </c>
      <c r="C73" s="199" t="s">
        <v>232</v>
      </c>
    </row>
    <row r="80" spans="2:3" ht="15.75" customHeight="1" x14ac:dyDescent="0.2"/>
    <row r="81" spans="1:2" ht="68.25" hidden="1" customHeight="1" x14ac:dyDescent="0.2">
      <c r="A81" s="61" t="s">
        <v>130</v>
      </c>
      <c r="B81" s="177">
        <f>'CAMELI synthétique'!D10</f>
        <v>1</v>
      </c>
    </row>
    <row r="82" spans="1:2" ht="35.25" hidden="1" customHeight="1" x14ac:dyDescent="0.2">
      <c r="A82" t="s">
        <v>34</v>
      </c>
      <c r="B82" t="s">
        <v>36</v>
      </c>
    </row>
    <row r="83" spans="1:2" ht="27.75" hidden="1" customHeight="1" x14ac:dyDescent="0.2">
      <c r="A83" t="s">
        <v>31</v>
      </c>
      <c r="B83" t="s">
        <v>37</v>
      </c>
    </row>
    <row r="84" spans="1:2" ht="24.75" hidden="1" customHeight="1" x14ac:dyDescent="0.2">
      <c r="A84" t="s">
        <v>35</v>
      </c>
      <c r="B84" t="s">
        <v>38</v>
      </c>
    </row>
    <row r="85" spans="1:2" ht="24.75" hidden="1" customHeight="1" x14ac:dyDescent="0.2">
      <c r="A85" t="s">
        <v>32</v>
      </c>
      <c r="B85" t="s">
        <v>39</v>
      </c>
    </row>
    <row r="86" spans="1:2" ht="21.75" hidden="1" customHeight="1" x14ac:dyDescent="0.2">
      <c r="A86" t="s">
        <v>28</v>
      </c>
      <c r="B86" t="s">
        <v>40</v>
      </c>
    </row>
    <row r="87" spans="1:2" ht="26.25" hidden="1" customHeight="1" x14ac:dyDescent="0.2">
      <c r="A87" t="s">
        <v>33</v>
      </c>
      <c r="B87" t="s">
        <v>41</v>
      </c>
    </row>
    <row r="88" spans="1:2" ht="30" hidden="1" customHeight="1" x14ac:dyDescent="0.2">
      <c r="A88" t="s">
        <v>29</v>
      </c>
      <c r="B88" t="s">
        <v>43</v>
      </c>
    </row>
    <row r="89" spans="1:2" ht="19.5" hidden="1" customHeight="1" x14ac:dyDescent="0.2">
      <c r="A89" t="s">
        <v>30</v>
      </c>
      <c r="B89" t="s">
        <v>44</v>
      </c>
    </row>
    <row r="90" spans="1:2" ht="25.5" hidden="1" customHeight="1" x14ac:dyDescent="0.2">
      <c r="A90" t="s">
        <v>42</v>
      </c>
      <c r="B90" t="s">
        <v>45</v>
      </c>
    </row>
    <row r="91" spans="1:2" ht="22.5" hidden="1" customHeight="1" x14ac:dyDescent="0.2"/>
    <row r="92" spans="1:2" ht="36" hidden="1" customHeight="1" x14ac:dyDescent="0.2">
      <c r="B92" t="str">
        <f>IF(B81&lt;1.25,A82,IF(B81&lt;1.5,A83,IF(B81&lt;1.75,A84,IF(B81&lt;2,A85,IF(B81&lt;2.25,A86,IF(B81&lt;2.75,A87,IF(B81&lt;3.5,A88,IF(B81&lt;4.25,A89,IF(B81&lt;=5,A90,"")))))))))</f>
        <v>A+</v>
      </c>
    </row>
  </sheetData>
  <sheetProtection algorithmName="SHA-512" hashValue="G9pcRfLKCGREoD8AvFCPth4hLoPOzrpNf9sEugGXqdxK/PNiLKZFuL2GQwYGhxPRawq2NJVzSxymXHVCgc+cDA==" saltValue="JY5/Z9pUAlNf1sQPokRwQQ==" spinCount="100000" sheet="1" objects="1" scenarios="1"/>
  <mergeCells count="2">
    <mergeCell ref="B66:B71"/>
    <mergeCell ref="C66:C71"/>
  </mergeCells>
  <pageMargins left="0.39370078740157483" right="0.39370078740157483" top="0.39370078740157483" bottom="0.3937007874015748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2:O164"/>
  <sheetViews>
    <sheetView showGridLines="0" topLeftCell="A73" zoomScale="70" zoomScaleNormal="70" zoomScalePageLayoutView="70" workbookViewId="0">
      <selection activeCell="L23" sqref="L23:N31"/>
    </sheetView>
  </sheetViews>
  <sheetFormatPr baseColWidth="10" defaultColWidth="9.1640625" defaultRowHeight="15" outlineLevelRow="1" x14ac:dyDescent="0.2"/>
  <cols>
    <col min="1" max="1" width="13" customWidth="1"/>
    <col min="2" max="2" width="13.33203125" bestFit="1" customWidth="1"/>
    <col min="3" max="3" width="12.5" bestFit="1" customWidth="1"/>
    <col min="4" max="4" width="18.33203125" customWidth="1"/>
    <col min="5" max="5" width="11" customWidth="1"/>
    <col min="6" max="6" width="10.5" customWidth="1"/>
    <col min="7" max="7" width="11.5" bestFit="1" customWidth="1"/>
    <col min="10" max="10" width="3.33203125" customWidth="1"/>
    <col min="11" max="11" width="7.1640625" customWidth="1"/>
    <col min="13" max="13" width="4.33203125" customWidth="1"/>
    <col min="14" max="14" width="7" customWidth="1"/>
    <col min="15" max="15" width="2.1640625" customWidth="1"/>
  </cols>
  <sheetData>
    <row r="2" spans="1:15" ht="19" x14ac:dyDescent="0.25">
      <c r="E2" s="114"/>
      <c r="F2" s="114"/>
      <c r="G2" s="114"/>
      <c r="H2" s="114"/>
      <c r="I2" s="114"/>
      <c r="J2" s="114"/>
    </row>
    <row r="4" spans="1:15" x14ac:dyDescent="0.2">
      <c r="A4" s="115"/>
    </row>
    <row r="5" spans="1:15" x14ac:dyDescent="0.2">
      <c r="A5" s="115"/>
    </row>
    <row r="6" spans="1:15" ht="15" customHeight="1" x14ac:dyDescent="0.2">
      <c r="A6" s="115"/>
      <c r="M6" s="87"/>
      <c r="N6" s="87"/>
    </row>
    <row r="7" spans="1:15" ht="15" customHeight="1" x14ac:dyDescent="0.2">
      <c r="A7" s="115"/>
      <c r="K7" s="118"/>
      <c r="L7" s="87"/>
      <c r="M7" s="87"/>
      <c r="N7" s="87"/>
    </row>
    <row r="8" spans="1:15" ht="18" customHeight="1" x14ac:dyDescent="0.2">
      <c r="A8" s="115"/>
      <c r="K8" s="285" t="str">
        <f>IF(B141&lt;=1.249,E154,IF(B141&lt;=1.499,E155,IF(B141&lt;=1.749,E156,IF(B141&lt;=1.999,E157,IF(B141&lt;=2.249,E158,IF(B141&lt;=2.749,E159,IF(B141&lt;=3.499,E160,IF(B141&lt;=4.249,E161,IF(B141&lt;=5,E162,"")))))))))</f>
        <v>A+</v>
      </c>
      <c r="L8" s="267" t="str">
        <f>IF(K8=E154,'Analyse par pilier'!D7,IF(K8=E155,'Analyse par pilier'!D8,IF(K8=E156,'Analyse par pilier'!D9,IF(K8=E157,'Analyse par pilier'!D10,IF(K8=E158,'Analyse par pilier'!D11,IF(K8=E159,'Analyse par pilier'!D12,IF(K8=E160,'Analyse par pilier'!D13,IF(K8=E161,'Analyse par pilier'!D14,IF(K8=E162,'Analyse par pilier'!D15,"")))))))))</f>
        <v>excellent</v>
      </c>
      <c r="M8" s="268"/>
      <c r="N8" s="269"/>
      <c r="O8" s="87"/>
    </row>
    <row r="9" spans="1:15" x14ac:dyDescent="0.2">
      <c r="A9" s="115"/>
      <c r="K9" s="285"/>
      <c r="L9" s="270"/>
      <c r="M9" s="271"/>
      <c r="N9" s="272"/>
      <c r="O9" s="87"/>
    </row>
    <row r="10" spans="1:15" x14ac:dyDescent="0.2">
      <c r="A10" s="115"/>
      <c r="K10" s="285"/>
      <c r="L10" s="270"/>
      <c r="M10" s="271"/>
      <c r="N10" s="272"/>
      <c r="O10" s="87"/>
    </row>
    <row r="11" spans="1:15" x14ac:dyDescent="0.2">
      <c r="A11" s="115"/>
      <c r="K11" s="285"/>
      <c r="L11" s="270"/>
      <c r="M11" s="271"/>
      <c r="N11" s="272"/>
      <c r="O11" s="87"/>
    </row>
    <row r="12" spans="1:15" x14ac:dyDescent="0.2">
      <c r="A12" s="115"/>
      <c r="K12" s="285"/>
      <c r="L12" s="270"/>
      <c r="M12" s="271"/>
      <c r="N12" s="272"/>
      <c r="O12" s="87"/>
    </row>
    <row r="13" spans="1:15" x14ac:dyDescent="0.2">
      <c r="A13" s="115"/>
      <c r="K13" s="285"/>
      <c r="L13" s="270"/>
      <c r="M13" s="271"/>
      <c r="N13" s="272"/>
      <c r="O13" s="87"/>
    </row>
    <row r="14" spans="1:15" ht="15.75" customHeight="1" x14ac:dyDescent="0.2">
      <c r="A14" s="115"/>
      <c r="K14" s="285"/>
      <c r="L14" s="270"/>
      <c r="M14" s="271"/>
      <c r="N14" s="272"/>
      <c r="O14" s="87"/>
    </row>
    <row r="15" spans="1:15" x14ac:dyDescent="0.2">
      <c r="A15" s="115"/>
      <c r="K15" s="285"/>
      <c r="L15" s="270"/>
      <c r="M15" s="271"/>
      <c r="N15" s="272"/>
      <c r="O15" s="87"/>
    </row>
    <row r="16" spans="1:15" ht="18" customHeight="1" x14ac:dyDescent="0.2">
      <c r="A16" s="115"/>
      <c r="K16" s="285"/>
      <c r="L16" s="273"/>
      <c r="M16" s="274"/>
      <c r="N16" s="275"/>
      <c r="O16" s="87"/>
    </row>
    <row r="17" spans="1:14" x14ac:dyDescent="0.2">
      <c r="A17" s="115"/>
    </row>
    <row r="19" spans="1:14" ht="15" customHeight="1" x14ac:dyDescent="0.2">
      <c r="M19" s="70"/>
      <c r="N19" s="70"/>
    </row>
    <row r="20" spans="1:14" ht="15" customHeight="1" x14ac:dyDescent="0.2">
      <c r="K20" s="116"/>
      <c r="L20" s="70"/>
      <c r="M20" s="70"/>
      <c r="N20" s="70"/>
    </row>
    <row r="21" spans="1:14" x14ac:dyDescent="0.2">
      <c r="K21" s="116"/>
      <c r="L21" s="70"/>
      <c r="M21" s="70"/>
      <c r="N21" s="70"/>
    </row>
    <row r="22" spans="1:14" x14ac:dyDescent="0.2">
      <c r="K22" s="116"/>
      <c r="L22" s="70"/>
      <c r="M22" s="70"/>
      <c r="N22" s="70"/>
    </row>
    <row r="23" spans="1:14" ht="16.5" customHeight="1" x14ac:dyDescent="0.2">
      <c r="K23" s="266" t="str">
        <f>IF(C141&lt;=1.249,E154,IF(C141&lt;=1.499,E155,IF(C141&lt;=1.749,E156,IF(C141&lt;=1.999,E157,IF(C141&lt;=2.249,E158,IF(C141&lt;=2.749,E159,IF(C141&lt;=3.499,E160,IF(C141&lt;=4.249,E161,IF(C141&lt;=5,E162,"")))))))))</f>
        <v>A+</v>
      </c>
      <c r="L23" s="276" t="str">
        <f>IF(K23=E154,'Analyse par pilier'!D19,IF(K23=E155,'Analyse par pilier'!D20,IF(K23=E156,'Analyse par pilier'!D21,IF(K23=E157,'Analyse par pilier'!D22,IF(K23=E158,'Analyse par pilier'!D23,IF(K23=E159,'Analyse par pilier'!D24,IF(K23=E160,'Analyse par pilier'!D25,IF(K23=E161,'Analyse par pilier'!D26,IF(K23=E162,'Analyse par pilier'!D27,"")))))))))</f>
        <v>excellent</v>
      </c>
      <c r="M23" s="277"/>
      <c r="N23" s="278"/>
    </row>
    <row r="24" spans="1:14" ht="15" customHeight="1" x14ac:dyDescent="0.2">
      <c r="K24" s="266"/>
      <c r="L24" s="279"/>
      <c r="M24" s="280"/>
      <c r="N24" s="281"/>
    </row>
    <row r="25" spans="1:14" ht="15" customHeight="1" x14ac:dyDescent="0.2">
      <c r="A25" s="115"/>
      <c r="K25" s="266"/>
      <c r="L25" s="279"/>
      <c r="M25" s="280"/>
      <c r="N25" s="281"/>
    </row>
    <row r="26" spans="1:14" ht="15" customHeight="1" x14ac:dyDescent="0.2">
      <c r="A26" s="115"/>
      <c r="K26" s="266"/>
      <c r="L26" s="279"/>
      <c r="M26" s="280"/>
      <c r="N26" s="281"/>
    </row>
    <row r="27" spans="1:14" ht="15.75" customHeight="1" x14ac:dyDescent="0.2">
      <c r="A27" s="115"/>
      <c r="K27" s="266"/>
      <c r="L27" s="279"/>
      <c r="M27" s="280"/>
      <c r="N27" s="281"/>
    </row>
    <row r="28" spans="1:14" ht="15" customHeight="1" x14ac:dyDescent="0.2">
      <c r="A28" s="115"/>
      <c r="K28" s="266"/>
      <c r="L28" s="279"/>
      <c r="M28" s="280"/>
      <c r="N28" s="281"/>
    </row>
    <row r="29" spans="1:14" ht="15" customHeight="1" x14ac:dyDescent="0.2">
      <c r="A29" s="115"/>
      <c r="K29" s="266"/>
      <c r="L29" s="279"/>
      <c r="M29" s="280"/>
      <c r="N29" s="281"/>
    </row>
    <row r="30" spans="1:14" ht="15" customHeight="1" x14ac:dyDescent="0.2">
      <c r="A30" s="115"/>
      <c r="K30" s="266"/>
      <c r="L30" s="279"/>
      <c r="M30" s="280"/>
      <c r="N30" s="281"/>
    </row>
    <row r="31" spans="1:14" ht="15" customHeight="1" x14ac:dyDescent="0.2">
      <c r="K31" s="266"/>
      <c r="L31" s="282"/>
      <c r="M31" s="283"/>
      <c r="N31" s="284"/>
    </row>
    <row r="32" spans="1:14" x14ac:dyDescent="0.2">
      <c r="K32" s="87"/>
      <c r="L32" s="87"/>
      <c r="M32" s="87"/>
      <c r="N32" s="87"/>
    </row>
    <row r="33" spans="1:14" ht="15" customHeight="1" x14ac:dyDescent="0.2">
      <c r="M33" s="70"/>
      <c r="N33" s="70"/>
    </row>
    <row r="34" spans="1:14" x14ac:dyDescent="0.2">
      <c r="K34" s="117"/>
      <c r="L34" s="70"/>
      <c r="M34" s="70"/>
      <c r="N34" s="70"/>
    </row>
    <row r="35" spans="1:14" x14ac:dyDescent="0.2">
      <c r="K35" s="117"/>
      <c r="L35" s="70"/>
      <c r="M35" s="70"/>
      <c r="N35" s="70"/>
    </row>
    <row r="36" spans="1:14" x14ac:dyDescent="0.2">
      <c r="A36" s="115"/>
      <c r="K36" s="117"/>
      <c r="L36" s="70"/>
      <c r="M36" s="70"/>
      <c r="N36" s="70"/>
    </row>
    <row r="37" spans="1:14" x14ac:dyDescent="0.2">
      <c r="A37" s="115"/>
      <c r="K37" s="117"/>
      <c r="L37" s="70"/>
      <c r="M37" s="70"/>
      <c r="N37" s="70"/>
    </row>
    <row r="38" spans="1:14" ht="15" customHeight="1" x14ac:dyDescent="0.2">
      <c r="A38" s="115"/>
      <c r="K38" s="266" t="str">
        <f>IF(D141&lt;=1.249,E154,IF(D141&lt;=1.499,E155,IF(D141&lt;=1.749,E156,IF(D141&lt;=1.999,E157,IF(D141&lt;=2.249,E158,IF(D141&lt;=2.749,E159,IF(D141&lt;=3.499,E160,IF(D141&lt;=4.249,E161,IF(D141&lt;=5,E162,"")))))))))</f>
        <v>A+</v>
      </c>
      <c r="L38" s="276" t="str">
        <f>IF(K38=E154,'Analyse par pilier'!D31,IF(K38=E155,'Analyse par pilier'!D32,IF(K38=E156,'Analyse par pilier'!D33,IF(K38=E157,'Analyse par pilier'!D34,IF(K38=E158,'Analyse par pilier'!D35,IF(K38=E159,'Analyse par pilier'!D36,IF(K38=E160,'Analyse par pilier'!D37,IF(K38=E161,'Analyse par pilier'!D38,IF(K38=E162,'Analyse par pilier'!D39,"")))))))))</f>
        <v>excellent</v>
      </c>
      <c r="M38" s="277"/>
      <c r="N38" s="278"/>
    </row>
    <row r="39" spans="1:14" ht="16.5" customHeight="1" x14ac:dyDescent="0.2">
      <c r="A39" s="115"/>
      <c r="K39" s="266"/>
      <c r="L39" s="279"/>
      <c r="M39" s="280"/>
      <c r="N39" s="281"/>
    </row>
    <row r="40" spans="1:14" ht="15" customHeight="1" x14ac:dyDescent="0.2">
      <c r="A40" s="115"/>
      <c r="K40" s="266"/>
      <c r="L40" s="279"/>
      <c r="M40" s="280"/>
      <c r="N40" s="281"/>
    </row>
    <row r="41" spans="1:14" ht="15" customHeight="1" x14ac:dyDescent="0.2">
      <c r="A41" s="115"/>
      <c r="K41" s="266"/>
      <c r="L41" s="279"/>
      <c r="M41" s="280"/>
      <c r="N41" s="281"/>
    </row>
    <row r="42" spans="1:14" ht="15" customHeight="1" x14ac:dyDescent="0.2">
      <c r="A42" s="115"/>
      <c r="K42" s="266"/>
      <c r="L42" s="279"/>
      <c r="M42" s="280"/>
      <c r="N42" s="281"/>
    </row>
    <row r="43" spans="1:14" ht="15" customHeight="1" x14ac:dyDescent="0.2">
      <c r="A43" s="115"/>
      <c r="K43" s="266"/>
      <c r="L43" s="279"/>
      <c r="M43" s="280"/>
      <c r="N43" s="281"/>
    </row>
    <row r="44" spans="1:14" ht="15" customHeight="1" x14ac:dyDescent="0.2">
      <c r="A44" s="115"/>
      <c r="K44" s="266"/>
      <c r="L44" s="279"/>
      <c r="M44" s="280"/>
      <c r="N44" s="281"/>
    </row>
    <row r="45" spans="1:14" ht="15" customHeight="1" x14ac:dyDescent="0.2">
      <c r="A45" s="115"/>
      <c r="K45" s="266"/>
      <c r="L45" s="279"/>
      <c r="M45" s="280"/>
      <c r="N45" s="281"/>
    </row>
    <row r="46" spans="1:14" ht="15" customHeight="1" x14ac:dyDescent="0.2">
      <c r="K46" s="266"/>
      <c r="L46" s="282"/>
      <c r="M46" s="283"/>
      <c r="N46" s="284"/>
    </row>
    <row r="59" spans="1:14" x14ac:dyDescent="0.2">
      <c r="A59" s="115"/>
    </row>
    <row r="60" spans="1:14" x14ac:dyDescent="0.2">
      <c r="A60" s="115"/>
    </row>
    <row r="61" spans="1:14" x14ac:dyDescent="0.2">
      <c r="A61" s="115"/>
    </row>
    <row r="62" spans="1:14" x14ac:dyDescent="0.2">
      <c r="A62" s="115"/>
    </row>
    <row r="63" spans="1:14" ht="18" customHeight="1" x14ac:dyDescent="0.2">
      <c r="A63" s="115"/>
      <c r="K63" s="266" t="str">
        <f>IF(E141&lt;=1.249,E154,IF(E141&lt;=1.499,E155,IF(E141&lt;=1.749,E156,IF(E141&lt;=1.999,E157,IF(E141&lt;=2.249,E158,IF(E141&lt;=2.749,E159,IF(E141&lt;=3.499,E160,IF(E141&lt;=4.249,E161,IF(E141&lt;=5,E162,"")))))))))</f>
        <v>A+</v>
      </c>
      <c r="L63" s="276" t="str">
        <f>IF(K63=E154,'Analyse par pilier'!D43,IF(K63=E155,'Analyse par pilier'!D44,IF(K63=E156,'Analyse par pilier'!D45,IF(K63=E157,'Analyse par pilier'!D46,IF(K63=E158,'Analyse par pilier'!D47,IF(K63=E159,'Analyse par pilier'!D48,IF(K63=E160,'Analyse par pilier'!D49,IF(K63=E161,'Analyse par pilier'!D50,IF(K63=E162,'Analyse par pilier'!D51,"")))))))))</f>
        <v>excellent</v>
      </c>
      <c r="M63" s="277"/>
      <c r="N63" s="278"/>
    </row>
    <row r="64" spans="1:14" ht="15" customHeight="1" x14ac:dyDescent="0.2">
      <c r="A64" s="115"/>
      <c r="K64" s="266"/>
      <c r="L64" s="279"/>
      <c r="M64" s="280"/>
      <c r="N64" s="281"/>
    </row>
    <row r="65" spans="1:14" ht="15" customHeight="1" x14ac:dyDescent="0.2">
      <c r="A65" s="115"/>
      <c r="K65" s="266"/>
      <c r="L65" s="279"/>
      <c r="M65" s="280"/>
      <c r="N65" s="281"/>
    </row>
    <row r="66" spans="1:14" ht="15" customHeight="1" x14ac:dyDescent="0.2">
      <c r="A66" s="115"/>
      <c r="K66" s="266"/>
      <c r="L66" s="279"/>
      <c r="M66" s="280"/>
      <c r="N66" s="281"/>
    </row>
    <row r="67" spans="1:14" ht="15" customHeight="1" x14ac:dyDescent="0.2">
      <c r="A67" s="18"/>
      <c r="K67" s="266"/>
      <c r="L67" s="279"/>
      <c r="M67" s="280"/>
      <c r="N67" s="281"/>
    </row>
    <row r="68" spans="1:14" ht="15" customHeight="1" x14ac:dyDescent="0.2">
      <c r="A68" s="18"/>
      <c r="K68" s="266"/>
      <c r="L68" s="279"/>
      <c r="M68" s="280"/>
      <c r="N68" s="281"/>
    </row>
    <row r="69" spans="1:14" ht="15" customHeight="1" x14ac:dyDescent="0.2">
      <c r="A69" s="18"/>
      <c r="K69" s="266"/>
      <c r="L69" s="279"/>
      <c r="M69" s="280"/>
      <c r="N69" s="281"/>
    </row>
    <row r="70" spans="1:14" ht="15" customHeight="1" x14ac:dyDescent="0.2">
      <c r="A70" s="18"/>
      <c r="K70" s="266"/>
      <c r="L70" s="279"/>
      <c r="M70" s="280"/>
      <c r="N70" s="281"/>
    </row>
    <row r="71" spans="1:14" ht="17.25" customHeight="1" x14ac:dyDescent="0.2">
      <c r="A71" s="115"/>
      <c r="K71" s="266"/>
      <c r="L71" s="282"/>
      <c r="M71" s="283"/>
      <c r="N71" s="284"/>
    </row>
    <row r="72" spans="1:14" x14ac:dyDescent="0.2">
      <c r="A72" s="115"/>
    </row>
    <row r="73" spans="1:14" x14ac:dyDescent="0.2">
      <c r="A73" s="115"/>
    </row>
    <row r="74" spans="1:14" x14ac:dyDescent="0.2">
      <c r="A74" s="115"/>
    </row>
    <row r="75" spans="1:14" x14ac:dyDescent="0.2">
      <c r="A75" s="115"/>
    </row>
    <row r="76" spans="1:14" x14ac:dyDescent="0.2">
      <c r="A76" s="115"/>
    </row>
    <row r="77" spans="1:14" ht="15" customHeight="1" x14ac:dyDescent="0.2">
      <c r="A77" s="115"/>
      <c r="K77" s="266" t="str">
        <f>IF(F141&lt;=1.249,E154,IF(F141&lt;=1.499,E155,IF(F141&lt;=1.749,E156,IF(F141&lt;=1.999,E157,IF(F141&lt;=2.249,E158,IF(F141&lt;=2.749,E159,IF(F141&lt;=3.499,E160,IF(F141&lt;=4.249,E161,IF(F141&lt;=5,E162,"")))))))))</f>
        <v>A+</v>
      </c>
      <c r="L77" s="276" t="str">
        <f>IF(K77=E154,'Analyse par pilier'!D55,IF(K77=E155,'Analyse par pilier'!D56,IF(K77=E156,'Analyse par pilier'!D57,IF(K77=E157,'Analyse par pilier'!D58,IF(K77=E158,'Analyse par pilier'!D59,IF(K77=E159,'Analyse par pilier'!D60,IF(K77=E160,'Analyse par pilier'!D61,IF(K77=E161,'Analyse par pilier'!D62,IF(K77=E162,'Analyse par pilier'!D63,"")))))))))</f>
        <v>excellent</v>
      </c>
      <c r="M77" s="277"/>
      <c r="N77" s="278"/>
    </row>
    <row r="78" spans="1:14" ht="15" customHeight="1" x14ac:dyDescent="0.2">
      <c r="A78" s="115"/>
      <c r="K78" s="266"/>
      <c r="L78" s="279"/>
      <c r="M78" s="280"/>
      <c r="N78" s="281"/>
    </row>
    <row r="79" spans="1:14" ht="15" customHeight="1" x14ac:dyDescent="0.2">
      <c r="A79" s="115"/>
      <c r="K79" s="266"/>
      <c r="L79" s="279"/>
      <c r="M79" s="280"/>
      <c r="N79" s="281"/>
    </row>
    <row r="80" spans="1:14" ht="15" customHeight="1" x14ac:dyDescent="0.2">
      <c r="A80" s="18"/>
      <c r="K80" s="266"/>
      <c r="L80" s="279"/>
      <c r="M80" s="280"/>
      <c r="N80" s="281"/>
    </row>
    <row r="81" spans="1:14" ht="15" customHeight="1" x14ac:dyDescent="0.2">
      <c r="A81" s="18"/>
      <c r="K81" s="266"/>
      <c r="L81" s="279"/>
      <c r="M81" s="280"/>
      <c r="N81" s="281"/>
    </row>
    <row r="82" spans="1:14" ht="15" customHeight="1" x14ac:dyDescent="0.2">
      <c r="A82" s="115"/>
      <c r="K82" s="266"/>
      <c r="L82" s="279"/>
      <c r="M82" s="280"/>
      <c r="N82" s="281"/>
    </row>
    <row r="83" spans="1:14" ht="15" customHeight="1" x14ac:dyDescent="0.2">
      <c r="A83" s="115"/>
      <c r="K83" s="266"/>
      <c r="L83" s="279"/>
      <c r="M83" s="280"/>
      <c r="N83" s="281"/>
    </row>
    <row r="84" spans="1:14" ht="15" customHeight="1" x14ac:dyDescent="0.2">
      <c r="A84" s="115"/>
      <c r="K84" s="266"/>
      <c r="L84" s="282"/>
      <c r="M84" s="283"/>
      <c r="N84" s="284"/>
    </row>
    <row r="85" spans="1:14" x14ac:dyDescent="0.2">
      <c r="A85" s="115"/>
    </row>
    <row r="86" spans="1:14" x14ac:dyDescent="0.2">
      <c r="A86" s="115"/>
    </row>
    <row r="87" spans="1:14" x14ac:dyDescent="0.2">
      <c r="A87" s="115"/>
    </row>
    <row r="88" spans="1:14" x14ac:dyDescent="0.2">
      <c r="A88" s="115"/>
    </row>
    <row r="89" spans="1:14" x14ac:dyDescent="0.2">
      <c r="A89" s="115"/>
    </row>
    <row r="90" spans="1:14" x14ac:dyDescent="0.2">
      <c r="A90" s="115"/>
    </row>
    <row r="91" spans="1:14" x14ac:dyDescent="0.2">
      <c r="A91" s="115"/>
    </row>
    <row r="92" spans="1:14" x14ac:dyDescent="0.2">
      <c r="A92" s="115"/>
    </row>
    <row r="93" spans="1:14" ht="15" customHeight="1" x14ac:dyDescent="0.2">
      <c r="K93" s="266" t="str">
        <f>IF(G141&lt;=1.249,E154,IF(G141&lt;=1.499,E155,IF(G141&lt;=1.749,E156,IF(G141&lt;=1.999,E157,IF(G141&lt;=2.249,E158,IF(G141&lt;=2.749,E159,IF(G141&lt;=3.499,E160,IF(G141&lt;=4.249,E161,IF(G141&lt;=5,E162,"")))))))))</f>
        <v>A+</v>
      </c>
      <c r="L93" s="267" t="str">
        <f>IF(K93=E154,'Analyse par pilier'!D67,IF(K93=E155,'Analyse par pilier'!D68,IF(K93=E156,'Analyse par pilier'!D69,IF(K93=E157,'Analyse par pilier'!D70,IF(K93=E158,'Analyse par pilier'!D71,IF(K93=E159,'Analyse par pilier'!D72,IF(K93=E160,'Analyse par pilier'!D73,IF(K93=E161,'Analyse par pilier'!D74,IF(K93=E162,'Analyse par pilier'!D75,"")))))))))</f>
        <v>excellent</v>
      </c>
      <c r="M93" s="268"/>
      <c r="N93" s="269"/>
    </row>
    <row r="94" spans="1:14" ht="15" customHeight="1" x14ac:dyDescent="0.2">
      <c r="A94" s="18"/>
      <c r="K94" s="266"/>
      <c r="L94" s="270"/>
      <c r="M94" s="271"/>
      <c r="N94" s="272"/>
    </row>
    <row r="95" spans="1:14" ht="15" customHeight="1" x14ac:dyDescent="0.2">
      <c r="A95" s="18"/>
      <c r="K95" s="266"/>
      <c r="L95" s="270"/>
      <c r="M95" s="271"/>
      <c r="N95" s="272"/>
    </row>
    <row r="96" spans="1:14" ht="15" customHeight="1" x14ac:dyDescent="0.2">
      <c r="A96" s="18"/>
      <c r="K96" s="266"/>
      <c r="L96" s="270"/>
      <c r="M96" s="271"/>
      <c r="N96" s="272"/>
    </row>
    <row r="97" spans="1:14" ht="15" customHeight="1" x14ac:dyDescent="0.2">
      <c r="K97" s="266"/>
      <c r="L97" s="270"/>
      <c r="M97" s="271"/>
      <c r="N97" s="272"/>
    </row>
    <row r="98" spans="1:14" ht="15" customHeight="1" x14ac:dyDescent="0.2">
      <c r="A98" s="115"/>
      <c r="K98" s="266"/>
      <c r="L98" s="270"/>
      <c r="M98" s="271"/>
      <c r="N98" s="272"/>
    </row>
    <row r="99" spans="1:14" ht="15" customHeight="1" x14ac:dyDescent="0.2">
      <c r="A99" s="115"/>
      <c r="K99" s="266"/>
      <c r="L99" s="270"/>
      <c r="M99" s="271"/>
      <c r="N99" s="272"/>
    </row>
    <row r="100" spans="1:14" ht="15" customHeight="1" x14ac:dyDescent="0.2">
      <c r="A100" s="115"/>
      <c r="K100" s="266"/>
      <c r="L100" s="270"/>
      <c r="M100" s="271"/>
      <c r="N100" s="272"/>
    </row>
    <row r="101" spans="1:14" ht="15" customHeight="1" x14ac:dyDescent="0.2">
      <c r="A101" s="115"/>
      <c r="K101" s="266"/>
      <c r="L101" s="273"/>
      <c r="M101" s="274"/>
      <c r="N101" s="275"/>
    </row>
    <row r="102" spans="1:14" x14ac:dyDescent="0.2">
      <c r="A102" s="115"/>
    </row>
    <row r="103" spans="1:14" x14ac:dyDescent="0.2">
      <c r="A103" s="115"/>
    </row>
    <row r="104" spans="1:14" x14ac:dyDescent="0.2">
      <c r="A104" s="18"/>
    </row>
    <row r="105" spans="1:14" x14ac:dyDescent="0.2">
      <c r="A105" s="18"/>
    </row>
    <row r="106" spans="1:14" x14ac:dyDescent="0.2">
      <c r="A106" s="18"/>
    </row>
    <row r="121" ht="15.75" customHeight="1" x14ac:dyDescent="0.2"/>
    <row r="138" spans="1:14" hidden="1" outlineLevel="1" x14ac:dyDescent="0.2"/>
    <row r="139" spans="1:14" hidden="1" outlineLevel="1" x14ac:dyDescent="0.2">
      <c r="A139" s="65" t="s">
        <v>116</v>
      </c>
    </row>
    <row r="140" spans="1:14" ht="30" hidden="1" outlineLevel="1" x14ac:dyDescent="0.2">
      <c r="A140" s="82" t="s">
        <v>59</v>
      </c>
      <c r="B140" s="82" t="s">
        <v>65</v>
      </c>
      <c r="C140" s="82" t="s">
        <v>66</v>
      </c>
      <c r="D140" s="100" t="s">
        <v>70</v>
      </c>
      <c r="E140" s="100" t="s">
        <v>67</v>
      </c>
      <c r="F140" s="100" t="s">
        <v>68</v>
      </c>
      <c r="G140" s="100" t="s">
        <v>4</v>
      </c>
      <c r="H140" s="153" t="s">
        <v>115</v>
      </c>
      <c r="L140" s="86"/>
      <c r="M140" s="86"/>
    </row>
    <row r="141" spans="1:14" hidden="1" outlineLevel="1" x14ac:dyDescent="0.2">
      <c r="A141" s="83" t="s">
        <v>60</v>
      </c>
      <c r="B141" s="176">
        <f>'C'!F10</f>
        <v>1</v>
      </c>
      <c r="C141" s="177">
        <f>A!F19</f>
        <v>1</v>
      </c>
      <c r="D141" s="177">
        <f>' M-O-C'!G24</f>
        <v>1</v>
      </c>
      <c r="E141" s="177">
        <f>E!F11</f>
        <v>1</v>
      </c>
      <c r="F141" s="177">
        <f>L!F11</f>
        <v>1</v>
      </c>
      <c r="G141" s="178">
        <f>I!G14</f>
        <v>1</v>
      </c>
      <c r="H141" s="179">
        <f>'CAMELI synthétique'!D10</f>
        <v>1</v>
      </c>
      <c r="L141" s="86"/>
      <c r="M141" s="86"/>
    </row>
    <row r="142" spans="1:14" hidden="1" outlineLevel="1" x14ac:dyDescent="0.2">
      <c r="A142" s="83" t="s">
        <v>61</v>
      </c>
      <c r="B142" s="84">
        <v>0.04</v>
      </c>
      <c r="C142" s="90">
        <v>0.04</v>
      </c>
      <c r="D142" s="90">
        <v>0.04</v>
      </c>
      <c r="E142" s="90">
        <v>0.04</v>
      </c>
      <c r="F142" s="90">
        <v>0.04</v>
      </c>
      <c r="G142" s="101">
        <v>0.04</v>
      </c>
      <c r="H142" s="154">
        <v>0.04</v>
      </c>
      <c r="L142" s="87"/>
      <c r="M142" s="86"/>
      <c r="N142" s="79"/>
    </row>
    <row r="143" spans="1:14" hidden="1" outlineLevel="1" x14ac:dyDescent="0.2">
      <c r="A143" s="83" t="s">
        <v>62</v>
      </c>
      <c r="B143" s="84">
        <f>B144-B142-B141</f>
        <v>6.96</v>
      </c>
      <c r="C143" s="90">
        <f>C144-C142-C141</f>
        <v>6.96</v>
      </c>
      <c r="D143" s="90">
        <f t="shared" ref="D143:H143" si="0">D144-D142-D141</f>
        <v>6.96</v>
      </c>
      <c r="E143" s="90">
        <f t="shared" si="0"/>
        <v>6.96</v>
      </c>
      <c r="F143" s="90">
        <f t="shared" si="0"/>
        <v>6.96</v>
      </c>
      <c r="G143" s="101">
        <f t="shared" si="0"/>
        <v>6.96</v>
      </c>
      <c r="H143" s="154">
        <f t="shared" si="0"/>
        <v>6.96</v>
      </c>
      <c r="L143" s="87"/>
      <c r="M143" s="86"/>
      <c r="N143" s="79"/>
    </row>
    <row r="144" spans="1:14" hidden="1" outlineLevel="1" x14ac:dyDescent="0.2">
      <c r="A144" s="83" t="s">
        <v>63</v>
      </c>
      <c r="B144" s="85">
        <v>8</v>
      </c>
      <c r="C144" s="97">
        <v>8</v>
      </c>
      <c r="D144" s="98">
        <v>8</v>
      </c>
      <c r="E144" s="98">
        <v>8</v>
      </c>
      <c r="F144" s="98">
        <v>8</v>
      </c>
      <c r="G144" s="102">
        <v>8</v>
      </c>
      <c r="H144" s="155">
        <v>8</v>
      </c>
      <c r="L144" s="88"/>
      <c r="M144" s="88"/>
      <c r="N144" s="79"/>
    </row>
    <row r="145" spans="1:7" hidden="1" outlineLevel="1" x14ac:dyDescent="0.2">
      <c r="A145" s="82" t="s">
        <v>64</v>
      </c>
      <c r="B145" s="83"/>
      <c r="C145" t="s">
        <v>29</v>
      </c>
      <c r="D145" s="90">
        <f>B141</f>
        <v>1</v>
      </c>
      <c r="E145" s="90">
        <f>'Note globale CAMELI'!H83</f>
        <v>1</v>
      </c>
      <c r="G145" s="103"/>
    </row>
    <row r="146" spans="1:7" ht="16" hidden="1" outlineLevel="1" x14ac:dyDescent="0.2">
      <c r="A146" s="78" t="s">
        <v>15</v>
      </c>
      <c r="B146" s="83">
        <v>0.75</v>
      </c>
      <c r="C146" t="s">
        <v>31</v>
      </c>
      <c r="D146" s="90">
        <f>C141</f>
        <v>1</v>
      </c>
      <c r="E146" s="90">
        <v>0.04</v>
      </c>
      <c r="G146" s="103"/>
    </row>
    <row r="147" spans="1:7" ht="16" hidden="1" outlineLevel="1" x14ac:dyDescent="0.2">
      <c r="A147" s="78" t="s">
        <v>16</v>
      </c>
      <c r="B147" s="83">
        <v>1</v>
      </c>
      <c r="C147" t="s">
        <v>112</v>
      </c>
      <c r="D147" s="90">
        <f>D141</f>
        <v>1</v>
      </c>
      <c r="E147" s="90">
        <f>E148-E146-E145</f>
        <v>6.96</v>
      </c>
      <c r="G147" s="103"/>
    </row>
    <row r="148" spans="1:7" ht="16" hidden="1" outlineLevel="1" x14ac:dyDescent="0.2">
      <c r="A148" s="78" t="s">
        <v>19</v>
      </c>
      <c r="B148" s="83">
        <v>0.75</v>
      </c>
      <c r="C148" t="s">
        <v>42</v>
      </c>
      <c r="D148" s="90">
        <f>E141</f>
        <v>1</v>
      </c>
      <c r="E148" s="90">
        <v>8</v>
      </c>
      <c r="G148" s="103"/>
    </row>
    <row r="149" spans="1:7" ht="16" hidden="1" outlineLevel="1" x14ac:dyDescent="0.2">
      <c r="A149" s="78" t="s">
        <v>18</v>
      </c>
      <c r="B149" s="83">
        <v>0.75</v>
      </c>
      <c r="C149" t="s">
        <v>113</v>
      </c>
      <c r="D149" s="90">
        <f>F141</f>
        <v>1</v>
      </c>
      <c r="G149" s="103"/>
    </row>
    <row r="150" spans="1:7" ht="16" hidden="1" outlineLevel="1" x14ac:dyDescent="0.2">
      <c r="A150" s="78" t="s">
        <v>17</v>
      </c>
      <c r="B150" s="83">
        <v>0.75</v>
      </c>
      <c r="C150" t="s">
        <v>114</v>
      </c>
      <c r="D150" s="90">
        <f>G141</f>
        <v>1</v>
      </c>
      <c r="G150" s="103"/>
    </row>
    <row r="151" spans="1:7" hidden="1" outlineLevel="1" x14ac:dyDescent="0.2">
      <c r="A151" s="83" t="s">
        <v>63</v>
      </c>
      <c r="B151" s="83">
        <f>SUM(B146:B150)</f>
        <v>4</v>
      </c>
      <c r="C151" s="99" t="s">
        <v>115</v>
      </c>
      <c r="D151" s="105">
        <f>'Note globale CAMELI'!H83</f>
        <v>1</v>
      </c>
      <c r="E151" s="93"/>
      <c r="F151" s="93"/>
      <c r="G151" s="104"/>
    </row>
    <row r="152" spans="1:7" ht="16" hidden="1" outlineLevel="1" x14ac:dyDescent="0.2">
      <c r="A152" s="113" t="s">
        <v>118</v>
      </c>
      <c r="B152" s="86"/>
      <c r="C152" s="107"/>
      <c r="D152" s="108"/>
      <c r="E152" s="86"/>
      <c r="F152" s="86"/>
      <c r="G152" s="86"/>
    </row>
    <row r="153" spans="1:7" ht="16" hidden="1" outlineLevel="1" x14ac:dyDescent="0.2">
      <c r="A153" s="109" t="s">
        <v>115</v>
      </c>
      <c r="B153" s="82" t="s">
        <v>69</v>
      </c>
      <c r="C153" s="82" t="s">
        <v>5</v>
      </c>
    </row>
    <row r="154" spans="1:7" hidden="1" outlineLevel="1" x14ac:dyDescent="0.2">
      <c r="A154" s="83" t="s">
        <v>29</v>
      </c>
      <c r="B154" s="106">
        <v>5</v>
      </c>
      <c r="C154" s="176">
        <f>B141</f>
        <v>1</v>
      </c>
      <c r="D154" t="s">
        <v>144</v>
      </c>
      <c r="E154" t="s">
        <v>34</v>
      </c>
    </row>
    <row r="155" spans="1:7" hidden="1" outlineLevel="1" x14ac:dyDescent="0.2">
      <c r="A155" s="83" t="s">
        <v>31</v>
      </c>
      <c r="B155" s="106">
        <v>5</v>
      </c>
      <c r="C155" s="176">
        <f>C141</f>
        <v>1</v>
      </c>
      <c r="D155" t="s">
        <v>145</v>
      </c>
      <c r="E155" t="s">
        <v>31</v>
      </c>
    </row>
    <row r="156" spans="1:7" hidden="1" outlineLevel="1" x14ac:dyDescent="0.2">
      <c r="A156" s="83" t="s">
        <v>112</v>
      </c>
      <c r="B156" s="106">
        <v>5</v>
      </c>
      <c r="C156" s="176">
        <f>D141</f>
        <v>1</v>
      </c>
      <c r="D156" t="s">
        <v>146</v>
      </c>
      <c r="E156" t="s">
        <v>35</v>
      </c>
    </row>
    <row r="157" spans="1:7" hidden="1" outlineLevel="1" x14ac:dyDescent="0.2">
      <c r="A157" s="83" t="s">
        <v>42</v>
      </c>
      <c r="B157" s="106">
        <v>5</v>
      </c>
      <c r="C157" s="176">
        <f>E141</f>
        <v>1</v>
      </c>
      <c r="D157" t="s">
        <v>147</v>
      </c>
      <c r="E157" t="s">
        <v>32</v>
      </c>
    </row>
    <row r="158" spans="1:7" hidden="1" outlineLevel="1" x14ac:dyDescent="0.2">
      <c r="A158" s="83" t="s">
        <v>113</v>
      </c>
      <c r="B158" s="106">
        <v>5</v>
      </c>
      <c r="C158" s="176">
        <f>F141</f>
        <v>1</v>
      </c>
      <c r="D158" t="s">
        <v>148</v>
      </c>
      <c r="E158" t="s">
        <v>28</v>
      </c>
    </row>
    <row r="159" spans="1:7" hidden="1" outlineLevel="1" x14ac:dyDescent="0.2">
      <c r="A159" s="83" t="s">
        <v>114</v>
      </c>
      <c r="B159" s="106">
        <v>5</v>
      </c>
      <c r="C159" s="176">
        <f>G141</f>
        <v>1</v>
      </c>
      <c r="D159" t="s">
        <v>149</v>
      </c>
      <c r="E159" t="s">
        <v>33</v>
      </c>
    </row>
    <row r="160" spans="1:7" hidden="1" outlineLevel="1" x14ac:dyDescent="0.2">
      <c r="D160" t="s">
        <v>150</v>
      </c>
      <c r="E160" t="s">
        <v>29</v>
      </c>
    </row>
    <row r="161" spans="4:5" hidden="1" outlineLevel="1" x14ac:dyDescent="0.2">
      <c r="D161" t="s">
        <v>151</v>
      </c>
      <c r="E161" t="s">
        <v>30</v>
      </c>
    </row>
    <row r="162" spans="4:5" hidden="1" outlineLevel="1" x14ac:dyDescent="0.2">
      <c r="D162" t="s">
        <v>140</v>
      </c>
      <c r="E162" t="s">
        <v>42</v>
      </c>
    </row>
    <row r="163" spans="4:5" hidden="1" outlineLevel="1" x14ac:dyDescent="0.2"/>
    <row r="164" spans="4:5" collapsed="1" x14ac:dyDescent="0.2"/>
  </sheetData>
  <sheetProtection algorithmName="SHA-512" hashValue="HxSB7RyzRXyqG5bdzcZlImKms862eHxWh4tnW52ZOLK+3FyVjwwkupi4mvaVBUPvVUR6pC17aOVtPOSnFEprpw==" saltValue="8Ga8a4atAb/ABYb//7D0jw==" spinCount="100000" sheet="1" objects="1" scenarios="1"/>
  <mergeCells count="12">
    <mergeCell ref="K38:K46"/>
    <mergeCell ref="L38:N46"/>
    <mergeCell ref="K23:K31"/>
    <mergeCell ref="L23:N31"/>
    <mergeCell ref="K8:K16"/>
    <mergeCell ref="L8:N16"/>
    <mergeCell ref="K93:K101"/>
    <mergeCell ref="L93:N101"/>
    <mergeCell ref="K63:K71"/>
    <mergeCell ref="L63:N71"/>
    <mergeCell ref="K77:K84"/>
    <mergeCell ref="L77:N84"/>
  </mergeCells>
  <pageMargins left="0.70866141732283472" right="0.70866141732283472" top="0.74803149606299213" bottom="0.74803149606299213" header="0.31496062992125984" footer="0.31496062992125984"/>
  <pageSetup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L12"/>
  <sheetViews>
    <sheetView zoomScale="85" zoomScaleNormal="85" zoomScalePageLayoutView="85" workbookViewId="0">
      <selection activeCell="E13" sqref="E13"/>
    </sheetView>
  </sheetViews>
  <sheetFormatPr baseColWidth="10" defaultColWidth="11.5" defaultRowHeight="15" x14ac:dyDescent="0.2"/>
  <cols>
    <col min="1" max="1" width="7.5" customWidth="1"/>
    <col min="2" max="2" width="56.5" customWidth="1"/>
    <col min="3" max="3" width="1.1640625" customWidth="1"/>
    <col min="4" max="4" width="19.1640625" customWidth="1"/>
    <col min="5" max="5" width="31.33203125" customWidth="1"/>
    <col min="6" max="6" width="15.33203125" customWidth="1"/>
    <col min="7" max="7" width="0.1640625" customWidth="1"/>
    <col min="8" max="8" width="5.6640625" hidden="1" customWidth="1"/>
    <col min="9" max="9" width="6" hidden="1" customWidth="1"/>
    <col min="10" max="11" width="13.5" hidden="1" customWidth="1"/>
    <col min="12" max="12" width="21.6640625" hidden="1" customWidth="1"/>
  </cols>
  <sheetData>
    <row r="1" spans="1:12" ht="21" x14ac:dyDescent="0.25">
      <c r="B1" s="286" t="s">
        <v>52</v>
      </c>
      <c r="C1" s="286"/>
      <c r="D1" s="286"/>
      <c r="E1" s="286"/>
      <c r="F1" s="286"/>
    </row>
    <row r="2" spans="1:12" ht="16" x14ac:dyDescent="0.2">
      <c r="B2" s="5"/>
      <c r="C2" s="5"/>
      <c r="D2" s="5"/>
      <c r="E2" s="5"/>
      <c r="F2" s="5"/>
      <c r="G2" s="222">
        <v>0</v>
      </c>
    </row>
    <row r="3" spans="1:12" s="58" customFormat="1" ht="27.75" customHeight="1" x14ac:dyDescent="0.2">
      <c r="A3" s="157" t="s">
        <v>121</v>
      </c>
      <c r="B3" s="158" t="s">
        <v>65</v>
      </c>
      <c r="C3" s="180" t="s">
        <v>69</v>
      </c>
      <c r="D3" s="192" t="s">
        <v>0</v>
      </c>
      <c r="E3" s="158" t="s">
        <v>1</v>
      </c>
      <c r="F3" s="158" t="s">
        <v>2</v>
      </c>
      <c r="G3" s="58">
        <v>1</v>
      </c>
    </row>
    <row r="4" spans="1:12" s="4" customFormat="1" ht="36" customHeight="1" x14ac:dyDescent="0.2">
      <c r="A4" s="244" t="s">
        <v>109</v>
      </c>
      <c r="B4" s="55" t="s">
        <v>234</v>
      </c>
      <c r="C4" s="206">
        <v>5</v>
      </c>
      <c r="D4" s="75">
        <v>1</v>
      </c>
      <c r="E4" s="75">
        <v>2</v>
      </c>
      <c r="F4" s="72">
        <f>D4*E4</f>
        <v>2</v>
      </c>
      <c r="G4" s="4">
        <v>2</v>
      </c>
      <c r="H4" s="4">
        <v>0</v>
      </c>
      <c r="I4" s="4">
        <v>2</v>
      </c>
      <c r="J4" s="71">
        <v>4</v>
      </c>
      <c r="K4" s="219" t="s">
        <v>109</v>
      </c>
      <c r="L4" s="223" t="s">
        <v>233</v>
      </c>
    </row>
    <row r="5" spans="1:12" s="51" customFormat="1" ht="34.5" customHeight="1" x14ac:dyDescent="0.2">
      <c r="A5" s="244" t="s">
        <v>110</v>
      </c>
      <c r="B5" s="26" t="s">
        <v>235</v>
      </c>
      <c r="C5" s="206">
        <v>5</v>
      </c>
      <c r="D5" s="75">
        <v>1</v>
      </c>
      <c r="E5" s="75">
        <v>2</v>
      </c>
      <c r="F5" s="74">
        <f>D5*E5</f>
        <v>2</v>
      </c>
      <c r="G5" s="51">
        <v>3</v>
      </c>
      <c r="H5" s="51">
        <v>0</v>
      </c>
      <c r="I5" s="51">
        <v>2</v>
      </c>
      <c r="J5" s="71">
        <v>4</v>
      </c>
      <c r="K5" s="219" t="s">
        <v>110</v>
      </c>
      <c r="L5" s="223" t="s">
        <v>233</v>
      </c>
    </row>
    <row r="6" spans="1:12" s="92" customFormat="1" ht="48" customHeight="1" x14ac:dyDescent="0.2">
      <c r="A6" s="243" t="s">
        <v>111</v>
      </c>
      <c r="B6" s="55" t="s">
        <v>236</v>
      </c>
      <c r="C6" s="206">
        <v>5</v>
      </c>
      <c r="D6" s="110">
        <v>1</v>
      </c>
      <c r="E6" s="72">
        <v>1</v>
      </c>
      <c r="F6" s="111">
        <f>D6*E6</f>
        <v>1</v>
      </c>
      <c r="G6" s="92">
        <v>4</v>
      </c>
    </row>
    <row r="7" spans="1:12" s="210" customFormat="1" ht="36.75" customHeight="1" x14ac:dyDescent="0.2">
      <c r="A7" s="244" t="s">
        <v>211</v>
      </c>
      <c r="B7" s="55" t="s">
        <v>237</v>
      </c>
      <c r="C7" s="206">
        <v>5</v>
      </c>
      <c r="D7" s="75">
        <v>1</v>
      </c>
      <c r="E7" s="75">
        <v>0</v>
      </c>
      <c r="F7" s="111">
        <f>D7*E7</f>
        <v>0</v>
      </c>
      <c r="G7" s="210">
        <v>5</v>
      </c>
      <c r="H7" s="210">
        <v>0</v>
      </c>
      <c r="I7" s="210">
        <v>0.5</v>
      </c>
      <c r="K7" s="219" t="s">
        <v>211</v>
      </c>
      <c r="L7" s="223" t="s">
        <v>233</v>
      </c>
    </row>
    <row r="8" spans="1:12" s="54" customFormat="1" ht="32.25" customHeight="1" x14ac:dyDescent="0.2">
      <c r="A8" s="244" t="s">
        <v>216</v>
      </c>
      <c r="B8" s="55" t="s">
        <v>238</v>
      </c>
      <c r="C8" s="206">
        <v>5</v>
      </c>
      <c r="D8" s="75">
        <v>1</v>
      </c>
      <c r="E8" s="75">
        <v>0</v>
      </c>
      <c r="F8" s="72">
        <f>D8*E8</f>
        <v>0</v>
      </c>
      <c r="G8" s="71"/>
      <c r="H8" s="219">
        <v>0</v>
      </c>
      <c r="I8" s="219">
        <v>0.5</v>
      </c>
      <c r="K8" s="219" t="s">
        <v>216</v>
      </c>
      <c r="L8" s="223" t="s">
        <v>233</v>
      </c>
    </row>
    <row r="9" spans="1:12" ht="16" x14ac:dyDescent="0.2">
      <c r="A9" s="171" t="s">
        <v>2</v>
      </c>
      <c r="B9" s="170"/>
      <c r="C9" s="191"/>
      <c r="D9" s="133"/>
      <c r="E9" s="112">
        <f>SUM(E4:E8)</f>
        <v>5</v>
      </c>
      <c r="F9" s="72">
        <f>SUM(F4:F8)</f>
        <v>5</v>
      </c>
      <c r="G9" s="71"/>
    </row>
    <row r="10" spans="1:12" ht="16" x14ac:dyDescent="0.2">
      <c r="B10" s="52" t="s">
        <v>3</v>
      </c>
      <c r="C10" s="181"/>
      <c r="D10" s="7"/>
      <c r="E10" s="73"/>
      <c r="F10" s="139">
        <f>F9/E9</f>
        <v>1</v>
      </c>
    </row>
    <row r="11" spans="1:12" ht="16" x14ac:dyDescent="0.2">
      <c r="B11" s="5"/>
      <c r="C11" s="5"/>
      <c r="D11" s="5"/>
      <c r="E11" s="5"/>
      <c r="F11" s="5"/>
    </row>
    <row r="12" spans="1:12" ht="16" x14ac:dyDescent="0.2">
      <c r="B12" s="5"/>
      <c r="C12" s="5"/>
      <c r="D12" s="5"/>
      <c r="E12" s="5"/>
      <c r="F12" s="5"/>
    </row>
  </sheetData>
  <sheetProtection password="D7BF" sheet="1" objects="1" scenarios="1"/>
  <mergeCells count="1">
    <mergeCell ref="B1:F1"/>
  </mergeCells>
  <dataValidations count="10">
    <dataValidation type="list" allowBlank="1" showInputMessage="1" showErrorMessage="1" sqref="D6">
      <formula1>$G$3:$G$7</formula1>
    </dataValidation>
    <dataValidation type="list" allowBlank="1" showInputMessage="1" showErrorMessage="1" sqref="E4">
      <formula1>$H$4:$J$4</formula1>
    </dataValidation>
    <dataValidation type="list" allowBlank="1" showInputMessage="1" showErrorMessage="1" sqref="E5">
      <formula1>$H$5:$J$5</formula1>
    </dataValidation>
    <dataValidation type="list" allowBlank="1" showInputMessage="1" showErrorMessage="1" sqref="E7">
      <formula1>$H$7:$I$7</formula1>
    </dataValidation>
    <dataValidation type="list" allowBlank="1" showInputMessage="1" showErrorMessage="1" sqref="I9 E8">
      <formula1>$H$8:$I$8</formula1>
    </dataValidation>
    <dataValidation type="list" allowBlank="1" showInputMessage="1" showErrorMessage="1" sqref="A4">
      <formula1>$K$4:$L$4</formula1>
    </dataValidation>
    <dataValidation type="list" allowBlank="1" showInputMessage="1" showErrorMessage="1" sqref="A5">
      <formula1>$K$5:$L$5</formula1>
    </dataValidation>
    <dataValidation type="list" allowBlank="1" showInputMessage="1" showErrorMessage="1" sqref="A7">
      <formula1>$K$7:$L$7</formula1>
    </dataValidation>
    <dataValidation type="list" allowBlank="1" showInputMessage="1" showErrorMessage="1" sqref="A8">
      <formula1>$K$8:$L$8</formula1>
    </dataValidation>
    <dataValidation type="list" allowBlank="1" showInputMessage="1" showErrorMessage="1" sqref="D5 D7:D8 D4">
      <formula1>$G$2:$G$7</formula1>
    </dataValidation>
  </dataValidations>
  <pageMargins left="0.70866141732283472" right="0.70866141732283472" top="0.74803149606299213" bottom="0.74803149606299213" header="0.31496062992125984" footer="0.31496062992125984"/>
  <pageSetup paperSize="9" scale="55"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O20"/>
  <sheetViews>
    <sheetView topLeftCell="A11" workbookViewId="0">
      <selection activeCell="E18" sqref="E18"/>
    </sheetView>
  </sheetViews>
  <sheetFormatPr baseColWidth="10" defaultColWidth="11.5" defaultRowHeight="15" x14ac:dyDescent="0.2"/>
  <cols>
    <col min="1" max="1" width="15.1640625" customWidth="1"/>
    <col min="2" max="2" width="5.5" customWidth="1"/>
    <col min="3" max="3" width="56" customWidth="1"/>
    <col min="4" max="4" width="1" customWidth="1"/>
    <col min="5" max="5" width="17.33203125" customWidth="1"/>
    <col min="6" max="6" width="14" customWidth="1"/>
    <col min="7" max="7" width="11.6640625" customWidth="1"/>
    <col min="8" max="8" width="12.33203125" customWidth="1"/>
    <col min="9" max="9" width="0.1640625" customWidth="1"/>
    <col min="10" max="15" width="11.5" hidden="1" customWidth="1"/>
  </cols>
  <sheetData>
    <row r="1" spans="1:15" ht="21" x14ac:dyDescent="0.25">
      <c r="C1" s="286" t="s">
        <v>66</v>
      </c>
      <c r="D1" s="286"/>
      <c r="E1" s="286"/>
      <c r="F1" s="286"/>
      <c r="G1" s="286"/>
    </row>
    <row r="2" spans="1:15" ht="21" x14ac:dyDescent="0.25">
      <c r="A2" s="145"/>
      <c r="B2" s="145"/>
      <c r="C2" s="288"/>
      <c r="D2" s="288"/>
      <c r="E2" s="288"/>
      <c r="F2" s="288"/>
      <c r="G2" s="45"/>
      <c r="H2" s="45"/>
    </row>
    <row r="3" spans="1:15" ht="33.75" customHeight="1" x14ac:dyDescent="0.2">
      <c r="A3" s="146" t="s">
        <v>119</v>
      </c>
      <c r="B3" s="166" t="s">
        <v>121</v>
      </c>
      <c r="C3" s="167" t="s">
        <v>66</v>
      </c>
      <c r="D3" s="187" t="s">
        <v>79</v>
      </c>
      <c r="E3" s="167" t="s">
        <v>0</v>
      </c>
      <c r="F3" s="167" t="s">
        <v>1</v>
      </c>
      <c r="G3" s="167" t="s">
        <v>2</v>
      </c>
      <c r="I3">
        <v>0</v>
      </c>
    </row>
    <row r="4" spans="1:15" ht="32" x14ac:dyDescent="0.2">
      <c r="A4" s="287" t="s">
        <v>82</v>
      </c>
      <c r="B4" s="163" t="s">
        <v>71</v>
      </c>
      <c r="C4" s="147" t="s">
        <v>239</v>
      </c>
      <c r="D4" s="188">
        <v>5</v>
      </c>
      <c r="E4" s="76">
        <v>1</v>
      </c>
      <c r="F4" s="148">
        <v>1.5</v>
      </c>
      <c r="G4" s="148">
        <f t="shared" ref="G4:G17" si="0">E4*F4</f>
        <v>1.5</v>
      </c>
      <c r="I4">
        <v>1</v>
      </c>
      <c r="O4" s="222"/>
    </row>
    <row r="5" spans="1:15" ht="35.25" customHeight="1" x14ac:dyDescent="0.2">
      <c r="A5" s="287"/>
      <c r="B5" s="163" t="s">
        <v>72</v>
      </c>
      <c r="C5" s="172" t="s">
        <v>240</v>
      </c>
      <c r="D5" s="188">
        <v>5</v>
      </c>
      <c r="E5" s="76">
        <v>1</v>
      </c>
      <c r="F5" s="148">
        <v>1.5</v>
      </c>
      <c r="G5" s="148">
        <f t="shared" si="0"/>
        <v>1.5</v>
      </c>
      <c r="I5">
        <v>2</v>
      </c>
      <c r="O5" s="222"/>
    </row>
    <row r="6" spans="1:15" ht="32" x14ac:dyDescent="0.2">
      <c r="A6" s="287"/>
      <c r="B6" s="163" t="s">
        <v>73</v>
      </c>
      <c r="C6" s="147" t="s">
        <v>241</v>
      </c>
      <c r="D6" s="188">
        <v>5</v>
      </c>
      <c r="E6" s="76">
        <v>1</v>
      </c>
      <c r="F6" s="148">
        <v>1</v>
      </c>
      <c r="G6" s="148">
        <f t="shared" si="0"/>
        <v>1</v>
      </c>
      <c r="I6">
        <v>3</v>
      </c>
      <c r="O6" s="222"/>
    </row>
    <row r="7" spans="1:15" ht="34.5" customHeight="1" x14ac:dyDescent="0.2">
      <c r="A7" s="287"/>
      <c r="B7" s="163" t="s">
        <v>74</v>
      </c>
      <c r="C7" s="147" t="s">
        <v>242</v>
      </c>
      <c r="D7" s="215">
        <v>5</v>
      </c>
      <c r="E7" s="76">
        <v>1</v>
      </c>
      <c r="F7" s="148">
        <v>1</v>
      </c>
      <c r="G7" s="148">
        <f t="shared" si="0"/>
        <v>1</v>
      </c>
      <c r="I7">
        <v>4</v>
      </c>
      <c r="O7" s="222"/>
    </row>
    <row r="8" spans="1:15" ht="61.5" customHeight="1" x14ac:dyDescent="0.2">
      <c r="A8" s="287"/>
      <c r="B8" s="163" t="s">
        <v>75</v>
      </c>
      <c r="C8" s="147" t="s">
        <v>243</v>
      </c>
      <c r="D8" s="215">
        <v>5</v>
      </c>
      <c r="E8" s="76">
        <v>1</v>
      </c>
      <c r="F8" s="148">
        <v>0.5</v>
      </c>
      <c r="G8" s="148">
        <f t="shared" si="0"/>
        <v>0.5</v>
      </c>
      <c r="I8">
        <v>5</v>
      </c>
      <c r="O8" s="222"/>
    </row>
    <row r="9" spans="1:15" ht="24.75" customHeight="1" x14ac:dyDescent="0.2">
      <c r="A9" s="287"/>
      <c r="B9" s="163" t="s">
        <v>76</v>
      </c>
      <c r="C9" s="147" t="s">
        <v>244</v>
      </c>
      <c r="D9" s="215">
        <v>5</v>
      </c>
      <c r="E9" s="76">
        <v>1</v>
      </c>
      <c r="F9" s="214">
        <v>0.5</v>
      </c>
      <c r="G9" s="148">
        <f t="shared" si="0"/>
        <v>0.5</v>
      </c>
      <c r="O9" s="222"/>
    </row>
    <row r="10" spans="1:15" ht="27.75" customHeight="1" x14ac:dyDescent="0.2">
      <c r="A10" s="287"/>
      <c r="B10" s="163" t="s">
        <v>77</v>
      </c>
      <c r="C10" s="147" t="s">
        <v>245</v>
      </c>
      <c r="D10" s="215">
        <v>5</v>
      </c>
      <c r="E10" s="76">
        <v>1</v>
      </c>
      <c r="F10" s="214">
        <v>0.5</v>
      </c>
      <c r="G10" s="148">
        <f t="shared" si="0"/>
        <v>0.5</v>
      </c>
      <c r="O10" s="222"/>
    </row>
    <row r="11" spans="1:15" ht="27" customHeight="1" x14ac:dyDescent="0.2">
      <c r="A11" s="287"/>
      <c r="B11" s="163" t="s">
        <v>78</v>
      </c>
      <c r="C11" s="147" t="s">
        <v>246</v>
      </c>
      <c r="D11" s="215">
        <v>5</v>
      </c>
      <c r="E11" s="76">
        <v>1</v>
      </c>
      <c r="F11" s="214">
        <v>0.5</v>
      </c>
      <c r="G11" s="148">
        <f t="shared" si="0"/>
        <v>0.5</v>
      </c>
      <c r="O11" s="222"/>
    </row>
    <row r="12" spans="1:15" ht="32.25" customHeight="1" x14ac:dyDescent="0.2">
      <c r="A12" s="287"/>
      <c r="B12" s="247" t="s">
        <v>80</v>
      </c>
      <c r="C12" s="147" t="s">
        <v>247</v>
      </c>
      <c r="D12" s="215">
        <v>5</v>
      </c>
      <c r="E12" s="76">
        <v>1</v>
      </c>
      <c r="F12" s="76">
        <v>1</v>
      </c>
      <c r="G12" s="195">
        <f t="shared" si="0"/>
        <v>1</v>
      </c>
      <c r="J12">
        <v>0</v>
      </c>
      <c r="K12">
        <v>1</v>
      </c>
      <c r="N12" t="s">
        <v>80</v>
      </c>
      <c r="O12" s="222" t="s">
        <v>233</v>
      </c>
    </row>
    <row r="13" spans="1:15" ht="35.25" customHeight="1" x14ac:dyDescent="0.2">
      <c r="A13" s="287"/>
      <c r="B13" s="163" t="s">
        <v>81</v>
      </c>
      <c r="C13" s="147" t="s">
        <v>248</v>
      </c>
      <c r="D13" s="215">
        <v>5</v>
      </c>
      <c r="E13" s="76">
        <v>1</v>
      </c>
      <c r="F13" s="148">
        <v>1</v>
      </c>
      <c r="G13" s="148">
        <f>E13*F13</f>
        <v>1</v>
      </c>
      <c r="O13" s="222"/>
    </row>
    <row r="14" spans="1:15" ht="36" customHeight="1" x14ac:dyDescent="0.2">
      <c r="A14" s="287"/>
      <c r="B14" s="247" t="s">
        <v>125</v>
      </c>
      <c r="C14" s="147" t="s">
        <v>249</v>
      </c>
      <c r="D14" s="215">
        <v>5</v>
      </c>
      <c r="E14" s="76">
        <v>1</v>
      </c>
      <c r="F14" s="76">
        <v>1</v>
      </c>
      <c r="G14" s="194">
        <f>E14*F14</f>
        <v>1</v>
      </c>
      <c r="J14">
        <v>0</v>
      </c>
      <c r="K14">
        <v>1</v>
      </c>
      <c r="N14" t="s">
        <v>125</v>
      </c>
      <c r="O14" s="222" t="s">
        <v>233</v>
      </c>
    </row>
    <row r="15" spans="1:15" ht="69.75" customHeight="1" x14ac:dyDescent="0.2">
      <c r="A15" s="149" t="s">
        <v>117</v>
      </c>
      <c r="B15" s="164" t="s">
        <v>213</v>
      </c>
      <c r="C15" s="150" t="s">
        <v>250</v>
      </c>
      <c r="D15" s="215">
        <v>5</v>
      </c>
      <c r="E15" s="76">
        <v>1</v>
      </c>
      <c r="F15" s="148">
        <v>2</v>
      </c>
      <c r="G15" s="148">
        <f t="shared" si="0"/>
        <v>2</v>
      </c>
      <c r="O15" s="222"/>
    </row>
    <row r="16" spans="1:15" ht="45.75" customHeight="1" x14ac:dyDescent="0.2">
      <c r="A16" s="287" t="s">
        <v>83</v>
      </c>
      <c r="B16" s="248" t="s">
        <v>214</v>
      </c>
      <c r="C16" s="151" t="s">
        <v>251</v>
      </c>
      <c r="D16" s="215">
        <v>5</v>
      </c>
      <c r="E16" s="76">
        <v>1</v>
      </c>
      <c r="F16" s="76">
        <v>1</v>
      </c>
      <c r="G16" s="148">
        <f t="shared" si="0"/>
        <v>1</v>
      </c>
      <c r="J16">
        <v>0</v>
      </c>
      <c r="K16">
        <v>1</v>
      </c>
      <c r="N16" t="s">
        <v>214</v>
      </c>
      <c r="O16" s="222" t="s">
        <v>233</v>
      </c>
    </row>
    <row r="17" spans="1:15" ht="44.25" customHeight="1" x14ac:dyDescent="0.2">
      <c r="A17" s="287"/>
      <c r="B17" s="248" t="s">
        <v>215</v>
      </c>
      <c r="C17" s="152" t="s">
        <v>252</v>
      </c>
      <c r="D17" s="216">
        <v>5</v>
      </c>
      <c r="E17" s="76">
        <v>1</v>
      </c>
      <c r="F17" s="76">
        <v>1</v>
      </c>
      <c r="G17" s="148">
        <f t="shared" si="0"/>
        <v>1</v>
      </c>
      <c r="J17">
        <v>0</v>
      </c>
      <c r="K17">
        <v>1</v>
      </c>
      <c r="N17" t="s">
        <v>215</v>
      </c>
      <c r="O17" s="222" t="s">
        <v>233</v>
      </c>
    </row>
    <row r="18" spans="1:15" ht="44.25" customHeight="1" x14ac:dyDescent="0.2">
      <c r="A18" s="162" t="s">
        <v>2</v>
      </c>
      <c r="B18" s="165"/>
      <c r="C18" s="173"/>
      <c r="D18" s="189"/>
      <c r="E18" s="73"/>
      <c r="F18" s="161">
        <f>SUM(F4:F17)</f>
        <v>14</v>
      </c>
      <c r="G18" s="160">
        <f>SUM(G4:G17)</f>
        <v>14</v>
      </c>
    </row>
    <row r="19" spans="1:15" ht="18" customHeight="1" x14ac:dyDescent="0.2">
      <c r="A19" s="145"/>
      <c r="B19" s="145"/>
      <c r="C19" s="190"/>
      <c r="D19" s="73"/>
      <c r="E19" s="73"/>
      <c r="F19" s="139">
        <f>G18/F18</f>
        <v>1</v>
      </c>
    </row>
    <row r="20" spans="1:15" ht="14.25" customHeight="1" x14ac:dyDescent="0.2">
      <c r="C20" s="9"/>
      <c r="D20" s="9"/>
      <c r="E20" s="9"/>
      <c r="F20" s="9"/>
    </row>
  </sheetData>
  <sheetProtection password="D7BF" sheet="1" objects="1" scenarios="1"/>
  <mergeCells count="4">
    <mergeCell ref="A16:A17"/>
    <mergeCell ref="C2:F2"/>
    <mergeCell ref="A4:A14"/>
    <mergeCell ref="C1:G1"/>
  </mergeCells>
  <dataValidations count="12">
    <dataValidation type="list" allowBlank="1" showInputMessage="1" showErrorMessage="1" sqref="E4:E11 E13 E15">
      <formula1>$I$4:$I$8</formula1>
    </dataValidation>
    <dataValidation type="list" allowBlank="1" showInputMessage="1" showErrorMessage="1" sqref="F12">
      <formula1>$J$12:$K$12</formula1>
    </dataValidation>
    <dataValidation type="list" allowBlank="1" showInputMessage="1" showErrorMessage="1" sqref="B4">
      <formula1>$N$4:$O$4</formula1>
    </dataValidation>
    <dataValidation type="list" allowBlank="1" showInputMessage="1" showErrorMessage="1" sqref="B5">
      <formula1>$N$5:$O$5</formula1>
    </dataValidation>
    <dataValidation type="list" allowBlank="1" showInputMessage="1" showErrorMessage="1" sqref="B12">
      <formula1>$N$12:$O$12</formula1>
    </dataValidation>
    <dataValidation type="list" allowBlank="1" showInputMessage="1" showErrorMessage="1" sqref="F14">
      <formula1>$J$14:$K$14</formula1>
    </dataValidation>
    <dataValidation type="list" allowBlank="1" showInputMessage="1" showErrorMessage="1" sqref="B14">
      <formula1>$N$14:$O$14</formula1>
    </dataValidation>
    <dataValidation type="list" allowBlank="1" showInputMessage="1" showErrorMessage="1" sqref="F16">
      <formula1>$J$16:$K$16</formula1>
    </dataValidation>
    <dataValidation type="list" allowBlank="1" showInputMessage="1" showErrorMessage="1" sqref="F17">
      <formula1>$J$17:$K$17</formula1>
    </dataValidation>
    <dataValidation type="list" allowBlank="1" showInputMessage="1" showErrorMessage="1" sqref="B16">
      <formula1>$N$16:$O$16</formula1>
    </dataValidation>
    <dataValidation type="list" allowBlank="1" showInputMessage="1" showErrorMessage="1" sqref="B17">
      <formula1>$N$17:$O$17</formula1>
    </dataValidation>
    <dataValidation type="list" allowBlank="1" showInputMessage="1" showErrorMessage="1" sqref="E12 E14 E16:E17">
      <formula1>$I$3:$I$8</formula1>
    </dataValidation>
  </dataValidations>
  <pageMargins left="0.70866141732283472" right="0.70866141732283472" top="0.43307086614173229" bottom="0.62992125984251968" header="0.31496062992125984" footer="0.31496062992125984"/>
  <pageSetup paperSize="9" scale="72"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O26"/>
  <sheetViews>
    <sheetView topLeftCell="A13" zoomScale="70" zoomScaleNormal="70" zoomScalePageLayoutView="70" workbookViewId="0">
      <selection activeCell="E23" sqref="E23"/>
    </sheetView>
  </sheetViews>
  <sheetFormatPr baseColWidth="10" defaultColWidth="11.5" defaultRowHeight="15" x14ac:dyDescent="0.2"/>
  <cols>
    <col min="1" max="1" width="20.5" customWidth="1"/>
    <col min="2" max="2" width="6" customWidth="1"/>
    <col min="3" max="3" width="87" customWidth="1"/>
    <col min="4" max="4" width="0.6640625" customWidth="1"/>
    <col min="5" max="5" width="18.5" customWidth="1"/>
    <col min="6" max="6" width="32" customWidth="1"/>
    <col min="7" max="7" width="13.5" customWidth="1"/>
    <col min="8" max="8" width="0.33203125" customWidth="1"/>
    <col min="9" max="15" width="11.5" hidden="1" customWidth="1"/>
  </cols>
  <sheetData>
    <row r="1" spans="1:15" ht="21" x14ac:dyDescent="0.25">
      <c r="C1" s="59" t="s">
        <v>54</v>
      </c>
      <c r="D1" s="80"/>
    </row>
    <row r="2" spans="1:15" s="60" customFormat="1" ht="31.5" customHeight="1" x14ac:dyDescent="0.2">
      <c r="A2" s="94" t="s">
        <v>119</v>
      </c>
      <c r="B2" s="158" t="s">
        <v>121</v>
      </c>
      <c r="C2" s="158" t="s">
        <v>54</v>
      </c>
      <c r="D2" s="209" t="s">
        <v>79</v>
      </c>
      <c r="E2" s="158" t="s">
        <v>0</v>
      </c>
      <c r="F2" s="158" t="s">
        <v>1</v>
      </c>
      <c r="G2" s="158" t="s">
        <v>2</v>
      </c>
      <c r="H2" s="60">
        <v>0</v>
      </c>
    </row>
    <row r="3" spans="1:15" ht="42" customHeight="1" x14ac:dyDescent="0.2">
      <c r="A3" s="289" t="s">
        <v>217</v>
      </c>
      <c r="B3" s="126" t="s">
        <v>84</v>
      </c>
      <c r="C3" s="126" t="s">
        <v>253</v>
      </c>
      <c r="D3" s="202">
        <v>5</v>
      </c>
      <c r="E3" s="75">
        <v>1</v>
      </c>
      <c r="F3" s="122">
        <v>0.5</v>
      </c>
      <c r="G3" s="122">
        <f t="shared" ref="G3:G18" si="0">E3*F3</f>
        <v>0.5</v>
      </c>
      <c r="H3" s="81">
        <v>1</v>
      </c>
    </row>
    <row r="4" spans="1:15" ht="39" customHeight="1" x14ac:dyDescent="0.2">
      <c r="A4" s="290"/>
      <c r="B4" s="131" t="s">
        <v>85</v>
      </c>
      <c r="C4" s="126" t="s">
        <v>254</v>
      </c>
      <c r="D4" s="119">
        <v>5</v>
      </c>
      <c r="E4" s="75">
        <v>1</v>
      </c>
      <c r="F4" s="122">
        <v>0.5</v>
      </c>
      <c r="G4" s="122">
        <f t="shared" si="0"/>
        <v>0.5</v>
      </c>
      <c r="H4" s="219">
        <v>2</v>
      </c>
    </row>
    <row r="5" spans="1:15" ht="25.5" customHeight="1" x14ac:dyDescent="0.2">
      <c r="A5" s="290"/>
      <c r="B5" s="131" t="s">
        <v>222</v>
      </c>
      <c r="C5" s="126" t="s">
        <v>255</v>
      </c>
      <c r="D5" s="119">
        <v>5</v>
      </c>
      <c r="E5" s="75">
        <v>1</v>
      </c>
      <c r="F5" s="122">
        <v>0.5</v>
      </c>
      <c r="G5" s="122">
        <f t="shared" si="0"/>
        <v>0.5</v>
      </c>
      <c r="H5" s="219">
        <v>3</v>
      </c>
    </row>
    <row r="6" spans="1:15" ht="39.75" customHeight="1" x14ac:dyDescent="0.2">
      <c r="A6" s="290"/>
      <c r="B6" s="131" t="s">
        <v>86</v>
      </c>
      <c r="C6" s="131" t="s">
        <v>256</v>
      </c>
      <c r="D6" s="119">
        <v>5</v>
      </c>
      <c r="E6" s="75">
        <v>1</v>
      </c>
      <c r="F6" s="122">
        <v>0.5</v>
      </c>
      <c r="G6" s="122">
        <f t="shared" si="0"/>
        <v>0.5</v>
      </c>
      <c r="H6" s="71">
        <v>4</v>
      </c>
    </row>
    <row r="7" spans="1:15" ht="38.25" customHeight="1" x14ac:dyDescent="0.2">
      <c r="A7" s="290"/>
      <c r="B7" s="126" t="s">
        <v>87</v>
      </c>
      <c r="C7" s="126" t="s">
        <v>257</v>
      </c>
      <c r="D7" s="202">
        <v>5</v>
      </c>
      <c r="E7" s="75">
        <v>1</v>
      </c>
      <c r="F7" s="122">
        <v>1</v>
      </c>
      <c r="G7" s="122">
        <f t="shared" si="0"/>
        <v>1</v>
      </c>
      <c r="H7" s="81">
        <v>5</v>
      </c>
    </row>
    <row r="8" spans="1:15" ht="29.25" customHeight="1" x14ac:dyDescent="0.2">
      <c r="A8" s="290"/>
      <c r="B8" s="131" t="s">
        <v>223</v>
      </c>
      <c r="C8" s="126" t="s">
        <v>258</v>
      </c>
      <c r="D8" s="119">
        <v>5</v>
      </c>
      <c r="E8" s="75">
        <v>1</v>
      </c>
      <c r="F8" s="122">
        <v>1</v>
      </c>
      <c r="G8" s="122">
        <f t="shared" si="0"/>
        <v>1</v>
      </c>
      <c r="H8" s="219"/>
    </row>
    <row r="9" spans="1:15" ht="47.25" customHeight="1" x14ac:dyDescent="0.2">
      <c r="A9" s="290"/>
      <c r="B9" s="244" t="s">
        <v>88</v>
      </c>
      <c r="C9" s="121" t="s">
        <v>259</v>
      </c>
      <c r="D9" s="202">
        <v>5</v>
      </c>
      <c r="E9" s="218">
        <v>1</v>
      </c>
      <c r="F9" s="218">
        <v>0.5</v>
      </c>
      <c r="G9" s="122">
        <f t="shared" si="0"/>
        <v>0.5</v>
      </c>
      <c r="H9" s="217"/>
      <c r="J9">
        <v>0</v>
      </c>
      <c r="K9">
        <v>0.5</v>
      </c>
      <c r="N9" t="s">
        <v>88</v>
      </c>
      <c r="O9" s="222" t="s">
        <v>233</v>
      </c>
    </row>
    <row r="10" spans="1:15" ht="38.25" customHeight="1" x14ac:dyDescent="0.2">
      <c r="A10" s="291"/>
      <c r="B10" s="131" t="s">
        <v>224</v>
      </c>
      <c r="C10" s="224" t="s">
        <v>260</v>
      </c>
      <c r="D10" s="202">
        <v>5</v>
      </c>
      <c r="E10" s="75">
        <v>1</v>
      </c>
      <c r="F10" s="218">
        <v>0.5</v>
      </c>
      <c r="G10" s="122">
        <f>E10*F10</f>
        <v>0.5</v>
      </c>
      <c r="H10" s="81"/>
      <c r="J10">
        <v>0.5</v>
      </c>
      <c r="K10">
        <v>1</v>
      </c>
    </row>
    <row r="11" spans="1:15" ht="64.5" customHeight="1" x14ac:dyDescent="0.2">
      <c r="A11" s="289" t="s">
        <v>218</v>
      </c>
      <c r="B11" s="126" t="s">
        <v>89</v>
      </c>
      <c r="C11" s="121" t="s">
        <v>261</v>
      </c>
      <c r="D11" s="202">
        <v>5</v>
      </c>
      <c r="E11" s="75">
        <v>1</v>
      </c>
      <c r="F11" s="122">
        <v>1</v>
      </c>
      <c r="G11" s="122">
        <f t="shared" si="0"/>
        <v>1</v>
      </c>
      <c r="H11" s="81"/>
      <c r="I11" s="142"/>
    </row>
    <row r="12" spans="1:15" ht="61.5" customHeight="1" x14ac:dyDescent="0.2">
      <c r="A12" s="290"/>
      <c r="B12" s="126" t="s">
        <v>90</v>
      </c>
      <c r="C12" s="126" t="s">
        <v>262</v>
      </c>
      <c r="D12" s="202">
        <v>5</v>
      </c>
      <c r="E12" s="75">
        <v>1</v>
      </c>
      <c r="F12" s="122">
        <v>1</v>
      </c>
      <c r="G12" s="122">
        <f t="shared" si="0"/>
        <v>1</v>
      </c>
      <c r="I12" s="142"/>
    </row>
    <row r="13" spans="1:15" ht="53.25" customHeight="1" x14ac:dyDescent="0.2">
      <c r="A13" s="290"/>
      <c r="B13" s="126" t="s">
        <v>221</v>
      </c>
      <c r="C13" s="121" t="s">
        <v>263</v>
      </c>
      <c r="D13" s="202">
        <v>5</v>
      </c>
      <c r="E13" s="75">
        <v>1</v>
      </c>
      <c r="F13" s="122">
        <v>0.5</v>
      </c>
      <c r="G13" s="122">
        <f t="shared" si="0"/>
        <v>0.5</v>
      </c>
    </row>
    <row r="14" spans="1:15" ht="38.25" customHeight="1" x14ac:dyDescent="0.2">
      <c r="A14" s="290"/>
      <c r="B14" s="131" t="s">
        <v>91</v>
      </c>
      <c r="C14" s="126" t="s">
        <v>264</v>
      </c>
      <c r="D14" s="202">
        <v>5</v>
      </c>
      <c r="E14" s="75">
        <v>1</v>
      </c>
      <c r="F14" s="122">
        <v>0.5</v>
      </c>
      <c r="G14" s="122">
        <f t="shared" si="0"/>
        <v>0.5</v>
      </c>
    </row>
    <row r="15" spans="1:15" ht="34.5" customHeight="1" x14ac:dyDescent="0.2">
      <c r="A15" s="290"/>
      <c r="B15" s="126" t="s">
        <v>220</v>
      </c>
      <c r="C15" s="126" t="s">
        <v>265</v>
      </c>
      <c r="D15" s="202">
        <v>5</v>
      </c>
      <c r="E15" s="75">
        <v>1</v>
      </c>
      <c r="F15" s="122">
        <v>1</v>
      </c>
      <c r="G15" s="122">
        <f t="shared" si="0"/>
        <v>1</v>
      </c>
    </row>
    <row r="16" spans="1:15" ht="34.5" customHeight="1" x14ac:dyDescent="0.2">
      <c r="A16" s="290"/>
      <c r="B16" s="131" t="s">
        <v>225</v>
      </c>
      <c r="C16" s="126" t="s">
        <v>266</v>
      </c>
      <c r="D16" s="202">
        <v>5</v>
      </c>
      <c r="E16" s="75">
        <v>1</v>
      </c>
      <c r="F16" s="122">
        <v>0.5</v>
      </c>
      <c r="G16" s="122">
        <f t="shared" si="0"/>
        <v>0.5</v>
      </c>
    </row>
    <row r="17" spans="1:7" ht="36" customHeight="1" x14ac:dyDescent="0.2">
      <c r="A17" s="291"/>
      <c r="B17" s="126" t="s">
        <v>226</v>
      </c>
      <c r="C17" s="126" t="s">
        <v>267</v>
      </c>
      <c r="D17" s="202">
        <v>5</v>
      </c>
      <c r="E17" s="75">
        <v>1</v>
      </c>
      <c r="F17" s="122">
        <v>0.5</v>
      </c>
      <c r="G17" s="122">
        <f t="shared" si="0"/>
        <v>0.5</v>
      </c>
    </row>
    <row r="18" spans="1:7" ht="26.25" customHeight="1" x14ac:dyDescent="0.2">
      <c r="A18" s="289" t="s">
        <v>219</v>
      </c>
      <c r="B18" s="131" t="s">
        <v>227</v>
      </c>
      <c r="C18" s="126" t="s">
        <v>268</v>
      </c>
      <c r="D18" s="202">
        <v>5</v>
      </c>
      <c r="E18" s="75">
        <v>1</v>
      </c>
      <c r="F18" s="122">
        <v>1</v>
      </c>
      <c r="G18" s="122">
        <f t="shared" si="0"/>
        <v>1</v>
      </c>
    </row>
    <row r="19" spans="1:7" ht="48.75" customHeight="1" x14ac:dyDescent="0.2">
      <c r="A19" s="290"/>
      <c r="B19" s="131" t="s">
        <v>228</v>
      </c>
      <c r="C19" s="126" t="s">
        <v>269</v>
      </c>
      <c r="D19" s="202">
        <v>5</v>
      </c>
      <c r="E19" s="75">
        <v>1</v>
      </c>
      <c r="F19" s="122">
        <v>1</v>
      </c>
      <c r="G19" s="122">
        <f>E19*F19</f>
        <v>1</v>
      </c>
    </row>
    <row r="20" spans="1:7" ht="52.5" customHeight="1" x14ac:dyDescent="0.2">
      <c r="A20" s="290"/>
      <c r="B20" s="131" t="s">
        <v>229</v>
      </c>
      <c r="C20" s="126" t="s">
        <v>270</v>
      </c>
      <c r="D20" s="202">
        <v>5</v>
      </c>
      <c r="E20" s="75">
        <v>1</v>
      </c>
      <c r="F20" s="122">
        <v>1</v>
      </c>
      <c r="G20" s="122">
        <f>E20*F20</f>
        <v>1</v>
      </c>
    </row>
    <row r="21" spans="1:7" ht="24" customHeight="1" x14ac:dyDescent="0.2">
      <c r="A21" s="290"/>
      <c r="B21" s="131" t="s">
        <v>230</v>
      </c>
      <c r="C21" s="126" t="s">
        <v>272</v>
      </c>
      <c r="D21" s="202">
        <v>5</v>
      </c>
      <c r="E21" s="75">
        <v>1</v>
      </c>
      <c r="F21" s="122">
        <v>1</v>
      </c>
      <c r="G21" s="122">
        <f>E21*F21</f>
        <v>1</v>
      </c>
    </row>
    <row r="22" spans="1:7" ht="72.75" customHeight="1" x14ac:dyDescent="0.2">
      <c r="A22" s="291"/>
      <c r="B22" s="131" t="s">
        <v>231</v>
      </c>
      <c r="C22" s="126" t="s">
        <v>271</v>
      </c>
      <c r="D22" s="202">
        <v>5</v>
      </c>
      <c r="E22" s="75">
        <v>1</v>
      </c>
      <c r="F22" s="122">
        <v>1</v>
      </c>
      <c r="G22" s="122">
        <f>E22*F22</f>
        <v>1</v>
      </c>
    </row>
    <row r="23" spans="1:7" ht="28.5" customHeight="1" x14ac:dyDescent="0.2">
      <c r="A23" s="174" t="s">
        <v>2</v>
      </c>
      <c r="B23" s="175"/>
      <c r="C23" s="132"/>
      <c r="D23" s="186"/>
      <c r="E23" s="133">
        <v>0</v>
      </c>
      <c r="F23" s="134">
        <f>SUM(F3:F22)</f>
        <v>15</v>
      </c>
      <c r="G23" s="135">
        <f>SUM(G3:G22)</f>
        <v>15</v>
      </c>
    </row>
    <row r="24" spans="1:7" ht="16" x14ac:dyDescent="0.2">
      <c r="A24" s="5"/>
      <c r="B24" s="5"/>
      <c r="C24" s="121" t="s">
        <v>3</v>
      </c>
      <c r="D24" s="185"/>
      <c r="E24" s="119"/>
      <c r="F24" s="119"/>
      <c r="G24" s="125">
        <f>G23/F23</f>
        <v>1</v>
      </c>
    </row>
    <row r="25" spans="1:7" ht="16" x14ac:dyDescent="0.2">
      <c r="A25" s="5"/>
      <c r="B25" s="5"/>
      <c r="C25" s="5"/>
      <c r="D25" s="5"/>
      <c r="E25" s="5"/>
      <c r="F25" s="5"/>
      <c r="G25" s="5"/>
    </row>
    <row r="26" spans="1:7" ht="16" x14ac:dyDescent="0.2">
      <c r="A26" s="5"/>
      <c r="B26" s="5"/>
      <c r="C26" s="5"/>
      <c r="D26" s="5"/>
      <c r="E26" s="5"/>
      <c r="F26" s="5"/>
      <c r="G26" s="5"/>
    </row>
  </sheetData>
  <sheetProtection password="D7BF" sheet="1" objects="1" scenarios="1"/>
  <mergeCells count="3">
    <mergeCell ref="A3:A10"/>
    <mergeCell ref="A11:A17"/>
    <mergeCell ref="A18:A22"/>
  </mergeCells>
  <dataValidations count="5">
    <dataValidation type="list" allowBlank="1" showInputMessage="1" showErrorMessage="1" sqref="E3:E8 E10:E22">
      <formula1>$H$3:$H$7</formula1>
    </dataValidation>
    <dataValidation type="list" allowBlank="1" showInputMessage="1" showErrorMessage="1" sqref="B9">
      <formula1>$N$9:$O$9</formula1>
    </dataValidation>
    <dataValidation type="list" allowBlank="1" showInputMessage="1" showErrorMessage="1" sqref="F9">
      <formula1>$J$9:$K$9</formula1>
    </dataValidation>
    <dataValidation type="list" allowBlank="1" showInputMessage="1" showErrorMessage="1" sqref="F10">
      <formula1>$J$10:$K$10</formula1>
    </dataValidation>
    <dataValidation type="list" allowBlank="1" showInputMessage="1" showErrorMessage="1" sqref="E9">
      <formula1>$H$2:$H$7</formula1>
    </dataValidation>
  </dataValidations>
  <pageMargins left="0.70866141732283472" right="0.74803149606299213" top="0.4" bottom="0.46" header="0.31496062992125984" footer="0.31496062992125984"/>
  <pageSetup paperSize="9" scale="48" fitToHeight="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2:G16"/>
  <sheetViews>
    <sheetView zoomScale="70" zoomScaleNormal="70" zoomScalePageLayoutView="70" workbookViewId="0">
      <selection activeCell="D10" sqref="D10"/>
    </sheetView>
  </sheetViews>
  <sheetFormatPr baseColWidth="10" defaultColWidth="11.5" defaultRowHeight="15" x14ac:dyDescent="0.2"/>
  <cols>
    <col min="1" max="1" width="5.33203125" customWidth="1"/>
    <col min="2" max="2" width="78.33203125" customWidth="1"/>
    <col min="3" max="3" width="0.33203125" customWidth="1"/>
    <col min="4" max="4" width="18.33203125" customWidth="1"/>
    <col min="5" max="5" width="29.6640625" customWidth="1"/>
    <col min="6" max="6" width="11.6640625" customWidth="1"/>
    <col min="7" max="7" width="0.33203125" customWidth="1"/>
    <col min="9" max="9" width="22.5" customWidth="1"/>
    <col min="10" max="10" width="28.5" customWidth="1"/>
  </cols>
  <sheetData>
    <row r="2" spans="1:7" ht="21" x14ac:dyDescent="0.2">
      <c r="B2" s="292" t="s">
        <v>53</v>
      </c>
      <c r="C2" s="292"/>
      <c r="D2" s="292"/>
      <c r="E2" s="292"/>
      <c r="F2" s="292"/>
    </row>
    <row r="4" spans="1:7" s="60" customFormat="1" ht="21.75" customHeight="1" x14ac:dyDescent="0.2">
      <c r="A4" s="158" t="s">
        <v>121</v>
      </c>
      <c r="B4" s="158" t="s">
        <v>53</v>
      </c>
      <c r="C4" s="205" t="s">
        <v>79</v>
      </c>
      <c r="D4" s="158" t="s">
        <v>0</v>
      </c>
      <c r="E4" s="158" t="s">
        <v>1</v>
      </c>
      <c r="F4" s="158" t="s">
        <v>2</v>
      </c>
      <c r="G4" s="60">
        <v>1</v>
      </c>
    </row>
    <row r="5" spans="1:7" ht="28.5" customHeight="1" x14ac:dyDescent="0.2">
      <c r="A5" s="26" t="s">
        <v>92</v>
      </c>
      <c r="B5" s="26" t="s">
        <v>273</v>
      </c>
      <c r="C5" s="206">
        <v>5</v>
      </c>
      <c r="D5" s="76">
        <v>1</v>
      </c>
      <c r="E5" s="40">
        <v>1.5</v>
      </c>
      <c r="F5" s="40">
        <f>D5*E5</f>
        <v>1.5</v>
      </c>
      <c r="G5">
        <v>2</v>
      </c>
    </row>
    <row r="6" spans="1:7" ht="23.25" customHeight="1" x14ac:dyDescent="0.2">
      <c r="A6" s="26" t="s">
        <v>93</v>
      </c>
      <c r="B6" s="95" t="s">
        <v>274</v>
      </c>
      <c r="C6" s="207">
        <v>5</v>
      </c>
      <c r="D6" s="91">
        <v>1</v>
      </c>
      <c r="E6" s="56">
        <v>0.5</v>
      </c>
      <c r="F6" s="56">
        <f>D6*E6</f>
        <v>0.5</v>
      </c>
      <c r="G6">
        <v>3</v>
      </c>
    </row>
    <row r="7" spans="1:7" ht="32" x14ac:dyDescent="0.2">
      <c r="A7" s="26" t="s">
        <v>94</v>
      </c>
      <c r="B7" s="26" t="s">
        <v>275</v>
      </c>
      <c r="C7" s="206">
        <v>5</v>
      </c>
      <c r="D7" s="76">
        <v>1</v>
      </c>
      <c r="E7" s="8">
        <v>2</v>
      </c>
      <c r="F7" s="8">
        <f>D7*E7</f>
        <v>2</v>
      </c>
      <c r="G7">
        <v>4</v>
      </c>
    </row>
    <row r="8" spans="1:7" ht="19.5" customHeight="1" x14ac:dyDescent="0.2">
      <c r="A8" s="26" t="s">
        <v>95</v>
      </c>
      <c r="B8" s="26" t="s">
        <v>175</v>
      </c>
      <c r="C8" s="206">
        <v>5</v>
      </c>
      <c r="D8" s="76">
        <v>1</v>
      </c>
      <c r="E8" s="8">
        <v>1</v>
      </c>
      <c r="F8" s="8">
        <f>D8*E8</f>
        <v>1</v>
      </c>
      <c r="G8">
        <v>5</v>
      </c>
    </row>
    <row r="9" spans="1:7" ht="21" customHeight="1" x14ac:dyDescent="0.2">
      <c r="A9" s="26" t="s">
        <v>209</v>
      </c>
      <c r="B9" s="95" t="s">
        <v>177</v>
      </c>
      <c r="C9" s="207">
        <v>5</v>
      </c>
      <c r="D9" s="91">
        <v>1</v>
      </c>
      <c r="E9" s="56">
        <v>1</v>
      </c>
      <c r="F9" s="89">
        <f>D9*E9</f>
        <v>1</v>
      </c>
    </row>
    <row r="10" spans="1:7" ht="16" x14ac:dyDescent="0.2">
      <c r="A10" s="168"/>
      <c r="B10" s="26"/>
      <c r="C10" s="206"/>
      <c r="D10" s="169"/>
      <c r="E10" s="96">
        <f>SUM(E5:E9)</f>
        <v>6</v>
      </c>
      <c r="F10" s="56">
        <f>SUM(F5:F9)</f>
        <v>6</v>
      </c>
    </row>
    <row r="11" spans="1:7" ht="16" x14ac:dyDescent="0.2">
      <c r="B11" s="6" t="s">
        <v>3</v>
      </c>
      <c r="C11" s="208"/>
      <c r="D11" s="7"/>
      <c r="E11" s="7"/>
      <c r="F11" s="77">
        <f>F10/E10</f>
        <v>1</v>
      </c>
    </row>
    <row r="14" spans="1:7" x14ac:dyDescent="0.2">
      <c r="E14" s="66"/>
    </row>
    <row r="15" spans="1:7" x14ac:dyDescent="0.2">
      <c r="E15" s="66"/>
      <c r="F15" s="66"/>
    </row>
    <row r="16" spans="1:7" x14ac:dyDescent="0.2">
      <c r="E16" s="66"/>
    </row>
  </sheetData>
  <sheetProtection password="D7BF" sheet="1" objects="1" scenarios="1"/>
  <mergeCells count="1">
    <mergeCell ref="B2:F2"/>
  </mergeCells>
  <dataValidations count="1">
    <dataValidation type="list" allowBlank="1" showInputMessage="1" showErrorMessage="1" sqref="D5:D9">
      <formula1>$G$4:$G$8</formula1>
    </dataValidation>
  </dataValidations>
  <pageMargins left="0.70866141732283472" right="0.70866141732283472" top="0.36" bottom="0.74803149606299213" header="0.31496062992125984" footer="0.31496062992125984"/>
  <pageSetup paperSize="9" scale="53" fitToHeight="2"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N15"/>
  <sheetViews>
    <sheetView zoomScale="85" zoomScaleNormal="85" zoomScalePageLayoutView="85" workbookViewId="0">
      <selection activeCell="D10" sqref="D10"/>
    </sheetView>
  </sheetViews>
  <sheetFormatPr baseColWidth="10" defaultColWidth="11.5" defaultRowHeight="15" x14ac:dyDescent="0.2"/>
  <cols>
    <col min="1" max="1" width="5.1640625" customWidth="1"/>
    <col min="2" max="2" width="50.5" customWidth="1"/>
    <col min="3" max="3" width="0.5" customWidth="1"/>
    <col min="4" max="4" width="19.1640625" customWidth="1"/>
    <col min="5" max="5" width="30.5" customWidth="1"/>
    <col min="6" max="7" width="12.5" customWidth="1"/>
    <col min="8" max="8" width="4.6640625" hidden="1" customWidth="1"/>
    <col min="9" max="9" width="11.6640625" hidden="1" customWidth="1"/>
    <col min="10" max="10" width="13.6640625" hidden="1" customWidth="1"/>
    <col min="11" max="14" width="11.5" hidden="1" customWidth="1"/>
  </cols>
  <sheetData>
    <row r="1" spans="1:14" ht="24" x14ac:dyDescent="0.3">
      <c r="B1" s="293" t="s">
        <v>210</v>
      </c>
      <c r="C1" s="293"/>
      <c r="D1" s="293"/>
      <c r="E1" s="293"/>
      <c r="F1" s="293"/>
      <c r="G1" s="221"/>
    </row>
    <row r="2" spans="1:14" ht="16" x14ac:dyDescent="0.2">
      <c r="A2" s="5"/>
      <c r="B2" s="5"/>
      <c r="C2" s="5"/>
      <c r="D2" s="5"/>
      <c r="E2" s="5"/>
      <c r="F2" s="5"/>
      <c r="G2" s="5"/>
      <c r="H2">
        <v>0</v>
      </c>
    </row>
    <row r="3" spans="1:14" ht="37.5" customHeight="1" x14ac:dyDescent="0.2">
      <c r="A3" s="158" t="s">
        <v>121</v>
      </c>
      <c r="B3" s="158" t="s">
        <v>120</v>
      </c>
      <c r="C3" s="182" t="s">
        <v>96</v>
      </c>
      <c r="D3" s="158" t="s">
        <v>0</v>
      </c>
      <c r="E3" s="158" t="s">
        <v>1</v>
      </c>
      <c r="F3" s="158" t="s">
        <v>2</v>
      </c>
      <c r="G3" s="142"/>
      <c r="H3">
        <v>1</v>
      </c>
    </row>
    <row r="4" spans="1:14" ht="47.25" customHeight="1" x14ac:dyDescent="0.2">
      <c r="A4" s="246" t="s">
        <v>97</v>
      </c>
      <c r="B4" s="55" t="s">
        <v>276</v>
      </c>
      <c r="C4" s="119">
        <v>5</v>
      </c>
      <c r="D4" s="75">
        <v>1</v>
      </c>
      <c r="E4" s="56">
        <v>1</v>
      </c>
      <c r="F4" s="122">
        <f t="shared" ref="F4:F9" si="0">D4*E4</f>
        <v>1</v>
      </c>
      <c r="G4" s="230"/>
      <c r="H4">
        <v>2</v>
      </c>
    </row>
    <row r="5" spans="1:14" ht="37.5" customHeight="1" x14ac:dyDescent="0.2">
      <c r="A5" s="244" t="s">
        <v>98</v>
      </c>
      <c r="B5" s="55" t="s">
        <v>277</v>
      </c>
      <c r="C5" s="220">
        <v>5</v>
      </c>
      <c r="D5" s="75">
        <v>1</v>
      </c>
      <c r="E5" s="75">
        <v>2</v>
      </c>
      <c r="F5" s="122">
        <f t="shared" si="0"/>
        <v>2</v>
      </c>
      <c r="G5" s="231"/>
      <c r="H5">
        <v>3</v>
      </c>
      <c r="J5">
        <v>0</v>
      </c>
      <c r="K5">
        <v>2</v>
      </c>
      <c r="M5" t="s">
        <v>98</v>
      </c>
      <c r="N5" s="222" t="s">
        <v>233</v>
      </c>
    </row>
    <row r="6" spans="1:14" ht="33.75" customHeight="1" x14ac:dyDescent="0.2">
      <c r="A6" s="246" t="s">
        <v>99</v>
      </c>
      <c r="B6" s="55" t="s">
        <v>278</v>
      </c>
      <c r="C6" s="183">
        <v>5</v>
      </c>
      <c r="D6" s="75">
        <v>1</v>
      </c>
      <c r="E6" s="75">
        <v>2</v>
      </c>
      <c r="F6" s="122">
        <f t="shared" si="0"/>
        <v>2</v>
      </c>
      <c r="G6" s="230"/>
      <c r="H6">
        <v>4</v>
      </c>
      <c r="I6" s="66"/>
      <c r="J6" s="66">
        <v>2</v>
      </c>
      <c r="K6">
        <v>4</v>
      </c>
      <c r="L6" s="141"/>
      <c r="N6" s="222"/>
    </row>
    <row r="7" spans="1:14" ht="36" customHeight="1" x14ac:dyDescent="0.2">
      <c r="A7" s="246" t="s">
        <v>100</v>
      </c>
      <c r="B7" s="55" t="s">
        <v>279</v>
      </c>
      <c r="C7" s="119">
        <v>5</v>
      </c>
      <c r="D7" s="75">
        <v>1</v>
      </c>
      <c r="E7" s="56">
        <v>1</v>
      </c>
      <c r="F7" s="122">
        <f t="shared" si="0"/>
        <v>1</v>
      </c>
      <c r="G7" s="230"/>
      <c r="H7">
        <v>5</v>
      </c>
    </row>
    <row r="8" spans="1:14" ht="52.5" customHeight="1" x14ac:dyDescent="0.2">
      <c r="A8" s="246" t="s">
        <v>101</v>
      </c>
      <c r="B8" s="55" t="s">
        <v>301</v>
      </c>
      <c r="C8" s="119">
        <v>5</v>
      </c>
      <c r="D8" s="75">
        <v>1</v>
      </c>
      <c r="E8" s="56">
        <v>1</v>
      </c>
      <c r="F8" s="122">
        <f t="shared" si="0"/>
        <v>1</v>
      </c>
      <c r="G8" s="230"/>
    </row>
    <row r="9" spans="1:14" ht="24" customHeight="1" x14ac:dyDescent="0.2">
      <c r="A9" s="246" t="s">
        <v>127</v>
      </c>
      <c r="B9" s="200" t="s">
        <v>280</v>
      </c>
      <c r="C9" s="184">
        <v>5</v>
      </c>
      <c r="D9" s="124">
        <v>1</v>
      </c>
      <c r="E9" s="56">
        <v>1</v>
      </c>
      <c r="F9" s="123">
        <f t="shared" si="0"/>
        <v>1</v>
      </c>
      <c r="G9" s="230"/>
    </row>
    <row r="10" spans="1:14" ht="16" x14ac:dyDescent="0.2">
      <c r="A10" s="129"/>
      <c r="B10" s="121"/>
      <c r="C10" s="119"/>
      <c r="D10" s="120"/>
      <c r="E10" s="128">
        <f>SUM(E4:E9)</f>
        <v>8</v>
      </c>
      <c r="F10" s="122">
        <f>SUM(F4:F9)</f>
        <v>8</v>
      </c>
      <c r="G10" s="230"/>
    </row>
    <row r="11" spans="1:14" ht="16" x14ac:dyDescent="0.2">
      <c r="A11" s="5"/>
      <c r="B11" s="121" t="s">
        <v>3</v>
      </c>
      <c r="C11" s="185"/>
      <c r="D11" s="119"/>
      <c r="E11" s="119"/>
      <c r="F11" s="159">
        <f>F10/E10</f>
        <v>1</v>
      </c>
      <c r="G11" s="232"/>
    </row>
    <row r="12" spans="1:14" ht="16" x14ac:dyDescent="0.2">
      <c r="A12" s="5"/>
      <c r="B12" s="129"/>
      <c r="C12" s="129"/>
      <c r="F12" s="130"/>
      <c r="G12" s="130"/>
    </row>
    <row r="13" spans="1:14" ht="16" x14ac:dyDescent="0.2">
      <c r="A13" s="143"/>
      <c r="B13" s="144"/>
      <c r="C13" s="294"/>
      <c r="D13" s="294"/>
      <c r="E13" s="143"/>
      <c r="F13" s="5"/>
      <c r="G13" s="5"/>
    </row>
    <row r="14" spans="1:14" ht="16" x14ac:dyDescent="0.2">
      <c r="A14" s="143"/>
      <c r="B14" s="144"/>
      <c r="C14" s="294"/>
      <c r="D14" s="294"/>
      <c r="E14" s="143"/>
      <c r="F14" s="5"/>
      <c r="G14" s="5"/>
    </row>
    <row r="15" spans="1:14" x14ac:dyDescent="0.2">
      <c r="F15" s="70"/>
      <c r="G15" s="70"/>
    </row>
  </sheetData>
  <sheetProtection password="D7BF" sheet="1" objects="1" scenarios="1"/>
  <mergeCells count="3">
    <mergeCell ref="B1:F1"/>
    <mergeCell ref="C13:D13"/>
    <mergeCell ref="C14:D14"/>
  </mergeCells>
  <dataValidations count="5">
    <dataValidation type="list" allowBlank="1" showInputMessage="1" showErrorMessage="1" sqref="D4 D6:D9">
      <formula1>$H$3:$H$7</formula1>
    </dataValidation>
    <dataValidation type="list" allowBlank="1" showInputMessage="1" showErrorMessage="1" sqref="A5">
      <formula1>$M$5:$N$5</formula1>
    </dataValidation>
    <dataValidation type="list" allowBlank="1" showInputMessage="1" showErrorMessage="1" sqref="E5">
      <formula1>$J$5:$K$5</formula1>
    </dataValidation>
    <dataValidation type="list" allowBlank="1" showInputMessage="1" showErrorMessage="1" sqref="E6">
      <formula1>$J$6:$K$6</formula1>
    </dataValidation>
    <dataValidation type="list" allowBlank="1" showInputMessage="1" showErrorMessage="1" sqref="D5">
      <formula1>$H$2:$H$7</formula1>
    </dataValidation>
  </dataValidations>
  <pageMargins left="0.19685039370078741" right="0.19685039370078741" top="0.39370078740157483" bottom="0.39370078740157483" header="0.19685039370078741" footer="0.19685039370078741"/>
  <pageSetup paperSize="9" scale="59" fitToHeight="3"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N15"/>
  <sheetViews>
    <sheetView topLeftCell="A5" zoomScale="70" zoomScaleNormal="70" zoomScalePageLayoutView="70" workbookViewId="0">
      <selection activeCell="E13" sqref="E13"/>
    </sheetView>
  </sheetViews>
  <sheetFormatPr baseColWidth="10" defaultColWidth="11.5" defaultRowHeight="15" x14ac:dyDescent="0.2"/>
  <cols>
    <col min="1" max="1" width="21.5" customWidth="1"/>
    <col min="2" max="2" width="6.5" customWidth="1"/>
    <col min="3" max="3" width="70" customWidth="1"/>
    <col min="4" max="4" width="0.6640625" customWidth="1"/>
    <col min="5" max="5" width="18.5" customWidth="1"/>
    <col min="6" max="6" width="18.1640625" customWidth="1"/>
    <col min="7" max="7" width="9.1640625" customWidth="1"/>
    <col min="8" max="8" width="13.5" customWidth="1"/>
    <col min="9" max="9" width="6" hidden="1" customWidth="1"/>
    <col min="10" max="14" width="11.5" hidden="1" customWidth="1"/>
  </cols>
  <sheetData>
    <row r="1" spans="1:14" ht="24" x14ac:dyDescent="0.3">
      <c r="C1" s="296" t="s">
        <v>4</v>
      </c>
      <c r="D1" s="296"/>
      <c r="E1" s="296"/>
      <c r="F1" s="296"/>
      <c r="G1" s="296"/>
    </row>
    <row r="2" spans="1:14" ht="16" x14ac:dyDescent="0.2">
      <c r="B2" s="5"/>
      <c r="C2" s="5"/>
      <c r="D2" s="5"/>
      <c r="E2" s="5"/>
      <c r="F2" s="5"/>
      <c r="G2" s="5"/>
      <c r="H2" s="5"/>
      <c r="I2">
        <v>0</v>
      </c>
    </row>
    <row r="3" spans="1:14" ht="36.75" customHeight="1" x14ac:dyDescent="0.2">
      <c r="A3" s="62" t="s">
        <v>119</v>
      </c>
      <c r="B3" s="57" t="s">
        <v>121</v>
      </c>
      <c r="C3" s="57" t="s">
        <v>4</v>
      </c>
      <c r="D3" s="202" t="s">
        <v>79</v>
      </c>
      <c r="E3" s="57" t="s">
        <v>0</v>
      </c>
      <c r="F3" s="57" t="s">
        <v>1</v>
      </c>
      <c r="G3" s="57" t="s">
        <v>2</v>
      </c>
      <c r="H3" s="5"/>
      <c r="I3">
        <v>1</v>
      </c>
    </row>
    <row r="4" spans="1:14" ht="60.75" customHeight="1" x14ac:dyDescent="0.2">
      <c r="A4" s="295" t="s">
        <v>123</v>
      </c>
      <c r="B4" s="243" t="s">
        <v>102</v>
      </c>
      <c r="C4" s="55" t="s">
        <v>281</v>
      </c>
      <c r="D4" s="202">
        <v>5</v>
      </c>
      <c r="E4" s="75">
        <v>1</v>
      </c>
      <c r="F4" s="122">
        <v>1</v>
      </c>
      <c r="G4" s="122">
        <f t="shared" ref="G4:G12" si="0">E4*F4</f>
        <v>1</v>
      </c>
      <c r="H4" s="5"/>
      <c r="I4">
        <v>2</v>
      </c>
      <c r="N4" s="222"/>
    </row>
    <row r="5" spans="1:14" ht="48" x14ac:dyDescent="0.2">
      <c r="A5" s="295"/>
      <c r="B5" s="243" t="s">
        <v>103</v>
      </c>
      <c r="C5" s="55" t="s">
        <v>303</v>
      </c>
      <c r="D5" s="202">
        <v>5</v>
      </c>
      <c r="E5" s="75">
        <v>1</v>
      </c>
      <c r="F5" s="122">
        <v>1</v>
      </c>
      <c r="G5" s="122">
        <f t="shared" si="0"/>
        <v>1</v>
      </c>
      <c r="H5" s="5"/>
      <c r="I5">
        <v>3</v>
      </c>
      <c r="N5" s="222"/>
    </row>
    <row r="6" spans="1:14" ht="90" customHeight="1" x14ac:dyDescent="0.2">
      <c r="A6" s="295"/>
      <c r="B6" s="243" t="s">
        <v>104</v>
      </c>
      <c r="C6" s="55" t="s">
        <v>282</v>
      </c>
      <c r="D6" s="202">
        <v>5</v>
      </c>
      <c r="E6" s="75">
        <v>1</v>
      </c>
      <c r="F6" s="122">
        <v>1</v>
      </c>
      <c r="G6" s="122">
        <f t="shared" si="0"/>
        <v>1</v>
      </c>
      <c r="H6" s="5"/>
      <c r="I6">
        <v>4</v>
      </c>
      <c r="N6" s="222"/>
    </row>
    <row r="7" spans="1:14" ht="96" x14ac:dyDescent="0.2">
      <c r="A7" s="295"/>
      <c r="B7" s="243" t="s">
        <v>105</v>
      </c>
      <c r="C7" s="55" t="s">
        <v>283</v>
      </c>
      <c r="D7" s="202">
        <v>5</v>
      </c>
      <c r="E7" s="75">
        <v>1</v>
      </c>
      <c r="F7" s="122">
        <v>1</v>
      </c>
      <c r="G7" s="122">
        <f t="shared" si="0"/>
        <v>1</v>
      </c>
      <c r="H7" s="5"/>
      <c r="I7">
        <v>5</v>
      </c>
      <c r="N7" s="222"/>
    </row>
    <row r="8" spans="1:14" ht="32" x14ac:dyDescent="0.2">
      <c r="A8" s="295"/>
      <c r="B8" s="243" t="s">
        <v>106</v>
      </c>
      <c r="C8" s="55" t="s">
        <v>284</v>
      </c>
      <c r="D8" s="202">
        <v>5</v>
      </c>
      <c r="E8" s="75">
        <v>1</v>
      </c>
      <c r="F8" s="122">
        <v>1</v>
      </c>
      <c r="G8" s="122">
        <f t="shared" si="0"/>
        <v>1</v>
      </c>
      <c r="H8" s="5"/>
      <c r="N8" s="222"/>
    </row>
    <row r="9" spans="1:14" ht="36" customHeight="1" x14ac:dyDescent="0.2">
      <c r="A9" s="295"/>
      <c r="B9" s="249" t="s">
        <v>107</v>
      </c>
      <c r="C9" s="55" t="s">
        <v>285</v>
      </c>
      <c r="D9" s="202">
        <v>5</v>
      </c>
      <c r="E9" s="75">
        <v>1</v>
      </c>
      <c r="F9" s="75">
        <v>1</v>
      </c>
      <c r="G9" s="122">
        <f t="shared" si="0"/>
        <v>1</v>
      </c>
      <c r="H9" s="5"/>
      <c r="J9">
        <v>0</v>
      </c>
      <c r="K9">
        <v>1</v>
      </c>
      <c r="M9" t="s">
        <v>107</v>
      </c>
      <c r="N9" s="222" t="s">
        <v>233</v>
      </c>
    </row>
    <row r="10" spans="1:14" ht="39.75" customHeight="1" x14ac:dyDescent="0.2">
      <c r="A10" s="295" t="s">
        <v>128</v>
      </c>
      <c r="B10" s="243" t="s">
        <v>108</v>
      </c>
      <c r="C10" s="26" t="s">
        <v>286</v>
      </c>
      <c r="D10" s="202">
        <v>5</v>
      </c>
      <c r="E10" s="75">
        <v>1</v>
      </c>
      <c r="F10" s="75">
        <v>2</v>
      </c>
      <c r="G10" s="122">
        <f>E10*F10</f>
        <v>2</v>
      </c>
      <c r="H10" s="5"/>
      <c r="J10">
        <v>2</v>
      </c>
      <c r="K10">
        <v>4</v>
      </c>
      <c r="L10">
        <v>6</v>
      </c>
      <c r="N10" s="222"/>
    </row>
    <row r="11" spans="1:14" ht="51.75" customHeight="1" x14ac:dyDescent="0.2">
      <c r="A11" s="295"/>
      <c r="B11" s="249" t="s">
        <v>122</v>
      </c>
      <c r="C11" s="26" t="s">
        <v>287</v>
      </c>
      <c r="D11" s="202">
        <v>5</v>
      </c>
      <c r="E11" s="201">
        <v>1</v>
      </c>
      <c r="F11" s="75">
        <v>2</v>
      </c>
      <c r="G11" s="122">
        <f>E11*F11</f>
        <v>2</v>
      </c>
      <c r="H11" s="5"/>
      <c r="J11">
        <v>0</v>
      </c>
      <c r="K11">
        <v>2</v>
      </c>
      <c r="M11" t="s">
        <v>122</v>
      </c>
      <c r="N11" s="222" t="s">
        <v>233</v>
      </c>
    </row>
    <row r="12" spans="1:14" ht="32" x14ac:dyDescent="0.2">
      <c r="A12" s="295"/>
      <c r="B12" s="249" t="s">
        <v>157</v>
      </c>
      <c r="C12" s="26" t="s">
        <v>288</v>
      </c>
      <c r="D12" s="202">
        <v>5</v>
      </c>
      <c r="E12" s="75">
        <v>1</v>
      </c>
      <c r="F12" s="75">
        <v>2</v>
      </c>
      <c r="G12" s="122">
        <f t="shared" si="0"/>
        <v>2</v>
      </c>
      <c r="H12" s="5"/>
      <c r="J12">
        <v>0</v>
      </c>
      <c r="K12">
        <v>2</v>
      </c>
      <c r="M12" t="s">
        <v>157</v>
      </c>
      <c r="N12" s="222" t="s">
        <v>233</v>
      </c>
    </row>
    <row r="13" spans="1:14" ht="16" x14ac:dyDescent="0.2">
      <c r="B13" s="5"/>
      <c r="C13" s="121" t="s">
        <v>2</v>
      </c>
      <c r="D13" s="185"/>
      <c r="E13" s="127"/>
      <c r="F13" s="128">
        <f>SUM(F4:F12)</f>
        <v>12</v>
      </c>
      <c r="G13" s="122">
        <f>SUM(G4:G12)</f>
        <v>12</v>
      </c>
      <c r="H13" s="5"/>
    </row>
    <row r="14" spans="1:14" ht="16" x14ac:dyDescent="0.2">
      <c r="B14" s="5"/>
      <c r="C14" s="121" t="s">
        <v>3</v>
      </c>
      <c r="D14" s="185"/>
      <c r="E14" s="119"/>
      <c r="F14" s="119"/>
      <c r="G14" s="125">
        <f>G13/F13</f>
        <v>1</v>
      </c>
      <c r="H14" s="5"/>
    </row>
    <row r="15" spans="1:14" ht="16" x14ac:dyDescent="0.2">
      <c r="B15" s="5"/>
      <c r="C15" s="129"/>
      <c r="D15" s="129"/>
      <c r="G15" s="130"/>
      <c r="H15" s="5"/>
    </row>
  </sheetData>
  <sheetProtection password="D7BF" sheet="1" objects="1" scenarios="1"/>
  <mergeCells count="3">
    <mergeCell ref="A4:A9"/>
    <mergeCell ref="A10:A12"/>
    <mergeCell ref="C1:G1"/>
  </mergeCells>
  <dataValidations count="9">
    <dataValidation type="list" allowBlank="1" showInputMessage="1" showErrorMessage="1" sqref="E4:E8 E10">
      <formula1>$I$3:$I$7</formula1>
    </dataValidation>
    <dataValidation type="list" allowBlank="1" showInputMessage="1" showErrorMessage="1" sqref="B9">
      <formula1>$M$9:$N$9</formula1>
    </dataValidation>
    <dataValidation type="list" allowBlank="1" showInputMessage="1" showErrorMessage="1" sqref="F9">
      <formula1>$J$9:$K$9</formula1>
    </dataValidation>
    <dataValidation type="list" allowBlank="1" showInputMessage="1" showErrorMessage="1" sqref="F10">
      <formula1>$J$10:$L$10</formula1>
    </dataValidation>
    <dataValidation type="list" allowBlank="1" showInputMessage="1" showErrorMessage="1" sqref="F11">
      <formula1>$J$11:$K$11</formula1>
    </dataValidation>
    <dataValidation type="list" allowBlank="1" showInputMessage="1" showErrorMessage="1" sqref="F12">
      <formula1>$J$12:$K$12</formula1>
    </dataValidation>
    <dataValidation type="list" allowBlank="1" showInputMessage="1" showErrorMessage="1" sqref="B11">
      <formula1>$M$11:$N$11</formula1>
    </dataValidation>
    <dataValidation type="list" allowBlank="1" showInputMessage="1" showErrorMessage="1" sqref="B12">
      <formula1>$M$12:$N$12</formula1>
    </dataValidation>
    <dataValidation type="list" allowBlank="1" showInputMessage="1" showErrorMessage="1" sqref="E9 E11:E12">
      <formula1>$I$2:$I$7</formula1>
    </dataValidation>
  </dataValidations>
  <pageMargins left="0.19685039370078741" right="0.19685039370078741" top="0.48" bottom="0.39370078740157483" header="0.31496062992125984" footer="0.31496062992125984"/>
  <pageSetup paperSize="9" scale="60" fitToHeight="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13</vt:i4>
      </vt:variant>
    </vt:vector>
  </HeadingPairs>
  <TitlesOfParts>
    <vt:vector size="13" baseType="lpstr">
      <vt:lpstr>INTRO</vt:lpstr>
      <vt:lpstr>Graphique global</vt:lpstr>
      <vt:lpstr>Graphique piliers</vt:lpstr>
      <vt:lpstr>C</vt:lpstr>
      <vt:lpstr>A</vt:lpstr>
      <vt:lpstr> M-O-C</vt:lpstr>
      <vt:lpstr>E</vt:lpstr>
      <vt:lpstr>L</vt:lpstr>
      <vt:lpstr>I</vt:lpstr>
      <vt:lpstr>Note globale CAMELI</vt:lpstr>
      <vt:lpstr>CAMELI synthétique</vt:lpstr>
      <vt:lpstr>Analyse par pilier</vt:lpstr>
      <vt:lpstr>Liste des sigles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c:creator>
  <cp:lastModifiedBy>Nicolas Chagny</cp:lastModifiedBy>
  <cp:lastPrinted>2016-08-25T10:36:03Z</cp:lastPrinted>
  <dcterms:created xsi:type="dcterms:W3CDTF">2015-06-05T23:44:48Z</dcterms:created>
  <dcterms:modified xsi:type="dcterms:W3CDTF">2018-01-14T16:31:45Z</dcterms:modified>
</cp:coreProperties>
</file>